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42" i="3" l="1"/>
  <c r="E43" i="3"/>
  <c r="E44" i="3"/>
  <c r="I83" i="3" s="1"/>
  <c r="E45" i="3"/>
  <c r="E46" i="3"/>
  <c r="E47" i="3"/>
  <c r="E48" i="3"/>
  <c r="E49" i="3"/>
  <c r="J83" i="3" s="1"/>
  <c r="E50" i="3"/>
  <c r="E51" i="3"/>
  <c r="E52" i="3"/>
  <c r="E53" i="3"/>
  <c r="E54" i="3"/>
  <c r="E55" i="3"/>
  <c r="E56" i="3"/>
  <c r="E57" i="3"/>
  <c r="E58" i="3"/>
  <c r="K83" i="3" s="1"/>
  <c r="E59" i="3"/>
  <c r="E60" i="3"/>
  <c r="E61" i="3"/>
  <c r="E62" i="3"/>
  <c r="E63" i="3"/>
  <c r="E64" i="3"/>
  <c r="E41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6" i="3"/>
  <c r="D86" i="3"/>
  <c r="C86" i="3"/>
  <c r="E85" i="3"/>
  <c r="E87" i="3" s="1"/>
  <c r="E90" i="3" s="1"/>
  <c r="D85" i="3"/>
  <c r="D87" i="3" s="1"/>
  <c r="D90" i="3" s="1"/>
  <c r="C85" i="3"/>
  <c r="C87" i="3" s="1"/>
  <c r="C90" i="3" s="1"/>
  <c r="E83" i="3"/>
  <c r="D83" i="3"/>
  <c r="C83" i="3"/>
  <c r="K82" i="3"/>
  <c r="J82" i="3"/>
  <c r="I82" i="3"/>
  <c r="E82" i="3"/>
  <c r="D82" i="3"/>
  <c r="C82" i="3"/>
  <c r="C88" i="3" s="1"/>
  <c r="C91" i="3" s="1"/>
  <c r="M82" i="3" l="1"/>
  <c r="J88" i="3"/>
  <c r="J91" i="3" s="1"/>
  <c r="M83" i="3"/>
  <c r="N82" i="3"/>
  <c r="E88" i="3"/>
  <c r="E91" i="3" s="1"/>
  <c r="N84" i="3"/>
  <c r="I88" i="3"/>
  <c r="I91" i="3" s="1"/>
  <c r="K88" i="3"/>
  <c r="K91" i="3" s="1"/>
  <c r="K93" i="3" s="1"/>
  <c r="N83" i="3"/>
  <c r="D84" i="3"/>
  <c r="D89" i="3" s="1"/>
  <c r="D88" i="3"/>
  <c r="D91" i="3" s="1"/>
  <c r="E84" i="3"/>
  <c r="E89" i="3" s="1"/>
  <c r="E92" i="3" s="1"/>
  <c r="M84" i="3"/>
  <c r="I84" i="3"/>
  <c r="I89" i="3" s="1"/>
  <c r="I92" i="3" s="1"/>
  <c r="C84" i="3"/>
  <c r="C89" i="3" s="1"/>
  <c r="C92" i="3" s="1"/>
  <c r="J84" i="3"/>
  <c r="J89" i="3" s="1"/>
  <c r="J92" i="3" s="1"/>
  <c r="K84" i="3"/>
  <c r="K89" i="3" s="1"/>
  <c r="I93" i="3" l="1"/>
  <c r="D92" i="3"/>
  <c r="K92" i="3"/>
  <c r="J93" i="3"/>
  <c r="E93" i="3"/>
  <c r="D93" i="3"/>
  <c r="C93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<sst xmlns="http://schemas.openxmlformats.org/spreadsheetml/2006/main" count="221" uniqueCount="103">
  <si>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</si>
  <si>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</si>
  <si>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</si>
  <si>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</si>
  <si>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</si>
  <si>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</si>
  <si>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</si>
  <si>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</si>
  <si>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</si>
  <si>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</si>
  <si>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</si>
  <si>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</si>
  <si>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</si>
  <si>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</si>
  <si>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</si>
  <si>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</si>
  <si>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</si>
  <si>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</si>
  <si>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</si>
  <si>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</si>
  <si>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</si>
  <si>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</si>
  <si>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</si>
  <si>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</si>
  <si>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</si>
  <si>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</si>
  <si>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</si>
  <si>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</si>
  <si>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</si>
  <si>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</si>
  <si>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</si>
  <si>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</si>
  <si>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</si>
  <si>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</si>
  <si>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</si>
  <si>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</si>
  <si>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</si>
  <si>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</si>
  <si>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Кадуй</t>
  </si>
  <si>
    <t xml:space="preserve"> 0,4 Кадуй ТСН 1 ао RS УСПД</t>
  </si>
  <si>
    <t xml:space="preserve"> 0,4 Кадуй ТСН 2 ао RS УСПД</t>
  </si>
  <si>
    <t xml:space="preserve"> 10 Кадуй Т 1 ап RS УСПД</t>
  </si>
  <si>
    <t xml:space="preserve"> 10 Кадуй Т 2 ап RS УСПД</t>
  </si>
  <si>
    <t xml:space="preserve"> 10 Кадуй-Вершина ао RS УСПД</t>
  </si>
  <si>
    <t xml:space="preserve"> 10 Кадуй-Винзавод ао RS УСПД</t>
  </si>
  <si>
    <t xml:space="preserve"> 10 Кадуй-Горсеть ао RS УСПД</t>
  </si>
  <si>
    <t xml:space="preserve"> 10 Кадуй-Доз 1 ао RS УСПД</t>
  </si>
  <si>
    <t xml:space="preserve"> 10 Кадуй-Доз 2 ао RS УСПД</t>
  </si>
  <si>
    <t xml:space="preserve"> 10 Кадуй-Жел.дорога ао RS УСПД</t>
  </si>
  <si>
    <t xml:space="preserve"> 10 Кадуй-Рукавицкая ао RS УСПД</t>
  </si>
  <si>
    <t xml:space="preserve"> 10 Кадуй-Селище ао RS УСПД</t>
  </si>
  <si>
    <t xml:space="preserve"> 10 Кадуй-Селище ап RS УСПД</t>
  </si>
  <si>
    <t xml:space="preserve"> 10 Кадуй-Судский рейд ао RS УСПД</t>
  </si>
  <si>
    <t xml:space="preserve"> 10 Кадуй-Судский рейд ап RS УСПД</t>
  </si>
  <si>
    <t xml:space="preserve"> 35 Кадуй-Никольская ао RS УСПД</t>
  </si>
  <si>
    <t xml:space="preserve"> 35 Кадуй-Никольская ап RS УСПД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</si>
  <si>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</si>
  <si>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</si>
  <si>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</si>
  <si>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</si>
  <si>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</si>
  <si>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</si>
  <si>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</si>
  <si>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</si>
  <si>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</si>
  <si>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</si>
  <si>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</si>
  <si>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</si>
  <si>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</si>
  <si>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</si>
  <si>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</si>
  <si>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</si>
  <si>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</si>
  <si>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</si>
  <si>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</si>
  <si>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</si>
  <si>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</si>
  <si>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</si>
  <si>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</si>
  <si>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</si>
  <si>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</si>
  <si>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</si>
  <si>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</si>
  <si>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</si>
  <si>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</si>
  <si>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</si>
  <si>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</si>
  <si>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</si>
  <si>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</si>
  <si>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</si>
  <si>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</si>
  <si>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</si>
  <si>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</si>
  <si>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</si>
  <si>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</si>
  <si>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</si>
  <si>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</si>
  <si>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</si>
  <si>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</si>
  <si>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</si>
  <si>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</si>
  <si>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</si>
  <si>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 xml:space="preserve">Потери в трансформаторах в режимный день 15.12.2021 по   ПС Кадуй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</si>
</sst>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Border="1" applyAlignment="1"/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0" fillId="5" borderId="29" xfId="0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S4" sqref="S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Кадуй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147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1.744</v>
      </c>
      <c r="C7" s="73">
        <v>3.4240000000000004</v>
      </c>
      <c r="D7" s="73">
        <v>1111.2</v>
      </c>
      <c r="E7" s="73">
        <v>949.2</v>
      </c>
      <c r="F7" s="73">
        <v>708.4</v>
      </c>
      <c r="G7" s="73">
        <v>419</v>
      </c>
      <c r="H7" s="73">
        <v>491.7</v>
      </c>
      <c r="I7" s="73">
        <v>0</v>
      </c>
      <c r="J7" s="73">
        <v>65.599999999999994</v>
      </c>
      <c r="K7" s="73">
        <v>0</v>
      </c>
      <c r="L7" s="73">
        <v>180</v>
      </c>
      <c r="M7" s="73">
        <v>175.8</v>
      </c>
      <c r="N7" s="73">
        <v>0</v>
      </c>
      <c r="O7" s="73">
        <v>23.400000000000002</v>
      </c>
      <c r="P7" s="73">
        <v>0</v>
      </c>
      <c r="Q7" s="73">
        <v>796.95</v>
      </c>
      <c r="R7" s="74">
        <v>0</v>
      </c>
      <c r="S7" s="105"/>
    </row>
    <row r="8" spans="1:54" x14ac:dyDescent="0.2">
      <c r="A8" s="75" t="s">
        <v>4</v>
      </c>
      <c r="B8" s="76">
        <v>1.0880000000000001</v>
      </c>
      <c r="C8" s="76">
        <v>3.056</v>
      </c>
      <c r="D8" s="76">
        <v>1057.2</v>
      </c>
      <c r="E8" s="76">
        <v>879.6</v>
      </c>
      <c r="F8" s="76">
        <v>641.20000000000005</v>
      </c>
      <c r="G8" s="76">
        <v>394.6</v>
      </c>
      <c r="H8" s="76">
        <v>463.5</v>
      </c>
      <c r="I8" s="76">
        <v>0</v>
      </c>
      <c r="J8" s="76">
        <v>62.2</v>
      </c>
      <c r="K8" s="76">
        <v>0</v>
      </c>
      <c r="L8" s="76">
        <v>176.70000000000002</v>
      </c>
      <c r="M8" s="76">
        <v>177.6</v>
      </c>
      <c r="N8" s="76">
        <v>0</v>
      </c>
      <c r="O8" s="76">
        <v>23.400000000000002</v>
      </c>
      <c r="P8" s="76">
        <v>0</v>
      </c>
      <c r="Q8" s="76">
        <v>783.30000000000007</v>
      </c>
      <c r="R8" s="77">
        <v>0</v>
      </c>
      <c r="S8" s="105"/>
    </row>
    <row r="9" spans="1:54" x14ac:dyDescent="0.2">
      <c r="A9" s="75" t="s">
        <v>5</v>
      </c>
      <c r="B9" s="76">
        <v>2.7840000000000003</v>
      </c>
      <c r="C9" s="76">
        <v>3.7280000000000002</v>
      </c>
      <c r="D9" s="76">
        <v>1047.5999999999999</v>
      </c>
      <c r="E9" s="76">
        <v>880.80000000000007</v>
      </c>
      <c r="F9" s="76">
        <v>635</v>
      </c>
      <c r="G9" s="76">
        <v>394.40000000000003</v>
      </c>
      <c r="H9" s="76">
        <v>455.1</v>
      </c>
      <c r="I9" s="76">
        <v>0</v>
      </c>
      <c r="J9" s="76">
        <v>61.800000000000004</v>
      </c>
      <c r="K9" s="76">
        <v>0</v>
      </c>
      <c r="L9" s="76">
        <v>177.3</v>
      </c>
      <c r="M9" s="76">
        <v>185.20000000000002</v>
      </c>
      <c r="N9" s="76">
        <v>0</v>
      </c>
      <c r="O9" s="76">
        <v>23.1</v>
      </c>
      <c r="P9" s="76">
        <v>0</v>
      </c>
      <c r="Q9" s="76">
        <v>773.85</v>
      </c>
      <c r="R9" s="77">
        <v>0</v>
      </c>
      <c r="S9" s="105"/>
    </row>
    <row r="10" spans="1:54" s="111" customFormat="1" x14ac:dyDescent="0.2">
      <c r="A10" s="106" t="s">
        <v>6</v>
      </c>
      <c r="B10" s="107">
        <v>2.7360000000000002</v>
      </c>
      <c r="C10" s="107">
        <v>3.536</v>
      </c>
      <c r="D10" s="107">
        <v>1016.4</v>
      </c>
      <c r="E10" s="107">
        <v>855.6</v>
      </c>
      <c r="F10" s="107">
        <v>622</v>
      </c>
      <c r="G10" s="107">
        <v>381.40000000000003</v>
      </c>
      <c r="H10" s="107">
        <v>447</v>
      </c>
      <c r="I10" s="107">
        <v>0</v>
      </c>
      <c r="J10" s="107">
        <v>60</v>
      </c>
      <c r="K10" s="107">
        <v>0</v>
      </c>
      <c r="L10" s="107">
        <v>167.4</v>
      </c>
      <c r="M10" s="107">
        <v>173.4</v>
      </c>
      <c r="N10" s="107">
        <v>0</v>
      </c>
      <c r="O10" s="107">
        <v>22.8</v>
      </c>
      <c r="P10" s="107">
        <v>0</v>
      </c>
      <c r="Q10" s="107">
        <v>775.95</v>
      </c>
      <c r="R10" s="108">
        <v>0</v>
      </c>
      <c r="S10" s="109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2.72</v>
      </c>
      <c r="C11" s="76">
        <v>3.024</v>
      </c>
      <c r="D11" s="76">
        <v>1060.8</v>
      </c>
      <c r="E11" s="76">
        <v>854.4</v>
      </c>
      <c r="F11" s="76">
        <v>621.80000000000007</v>
      </c>
      <c r="G11" s="76">
        <v>402.2</v>
      </c>
      <c r="H11" s="76">
        <v>459.3</v>
      </c>
      <c r="I11" s="76">
        <v>0</v>
      </c>
      <c r="J11" s="76">
        <v>63.2</v>
      </c>
      <c r="K11" s="76">
        <v>0</v>
      </c>
      <c r="L11" s="76">
        <v>178.5</v>
      </c>
      <c r="M11" s="76">
        <v>170.4</v>
      </c>
      <c r="N11" s="76">
        <v>0</v>
      </c>
      <c r="O11" s="76">
        <v>22.8</v>
      </c>
      <c r="P11" s="76">
        <v>0</v>
      </c>
      <c r="Q11" s="76">
        <v>813.75</v>
      </c>
      <c r="R11" s="77">
        <v>0</v>
      </c>
      <c r="S11" s="105"/>
    </row>
    <row r="12" spans="1:54" x14ac:dyDescent="0.2">
      <c r="A12" s="75" t="s">
        <v>8</v>
      </c>
      <c r="B12" s="76">
        <v>2.7360000000000002</v>
      </c>
      <c r="C12" s="76">
        <v>3.6480000000000001</v>
      </c>
      <c r="D12" s="76">
        <v>1089.5999999999999</v>
      </c>
      <c r="E12" s="76">
        <v>853.2</v>
      </c>
      <c r="F12" s="76">
        <v>619.80000000000007</v>
      </c>
      <c r="G12" s="76">
        <v>400.6</v>
      </c>
      <c r="H12" s="76">
        <v>474</v>
      </c>
      <c r="I12" s="76">
        <v>0</v>
      </c>
      <c r="J12" s="76">
        <v>62.4</v>
      </c>
      <c r="K12" s="76">
        <v>0</v>
      </c>
      <c r="L12" s="76">
        <v>193.8</v>
      </c>
      <c r="M12" s="76">
        <v>171.4</v>
      </c>
      <c r="N12" s="76">
        <v>0</v>
      </c>
      <c r="O12" s="76">
        <v>23.400000000000002</v>
      </c>
      <c r="P12" s="76">
        <v>0</v>
      </c>
      <c r="Q12" s="76">
        <v>862.05000000000007</v>
      </c>
      <c r="R12" s="77">
        <v>0</v>
      </c>
      <c r="S12" s="105"/>
    </row>
    <row r="13" spans="1:54" x14ac:dyDescent="0.2">
      <c r="A13" s="75" t="s">
        <v>9</v>
      </c>
      <c r="B13" s="76">
        <v>2.7040000000000002</v>
      </c>
      <c r="C13" s="76">
        <v>3.7280000000000002</v>
      </c>
      <c r="D13" s="76">
        <v>1293.6000000000001</v>
      </c>
      <c r="E13" s="76">
        <v>886.80000000000007</v>
      </c>
      <c r="F13" s="76">
        <v>642.6</v>
      </c>
      <c r="G13" s="76">
        <v>499.8</v>
      </c>
      <c r="H13" s="76">
        <v>540</v>
      </c>
      <c r="I13" s="76">
        <v>0</v>
      </c>
      <c r="J13" s="76">
        <v>70.2</v>
      </c>
      <c r="K13" s="76">
        <v>0</v>
      </c>
      <c r="L13" s="76">
        <v>232.5</v>
      </c>
      <c r="M13" s="76">
        <v>175.20000000000002</v>
      </c>
      <c r="N13" s="76">
        <v>0</v>
      </c>
      <c r="O13" s="76">
        <v>23.7</v>
      </c>
      <c r="P13" s="76">
        <v>0</v>
      </c>
      <c r="Q13" s="76">
        <v>922.95</v>
      </c>
      <c r="R13" s="77">
        <v>0</v>
      </c>
      <c r="S13" s="105"/>
    </row>
    <row r="14" spans="1:54" x14ac:dyDescent="0.2">
      <c r="A14" s="75" t="s">
        <v>10</v>
      </c>
      <c r="B14" s="76">
        <v>2.7360000000000002</v>
      </c>
      <c r="C14" s="76">
        <v>3.3440000000000003</v>
      </c>
      <c r="D14" s="76">
        <v>1476</v>
      </c>
      <c r="E14" s="76">
        <v>915.6</v>
      </c>
      <c r="F14" s="76">
        <v>640.20000000000005</v>
      </c>
      <c r="G14" s="76">
        <v>604.6</v>
      </c>
      <c r="H14" s="76">
        <v>598.5</v>
      </c>
      <c r="I14" s="76">
        <v>0</v>
      </c>
      <c r="J14" s="76">
        <v>77</v>
      </c>
      <c r="K14" s="76">
        <v>0</v>
      </c>
      <c r="L14" s="76">
        <v>250.5</v>
      </c>
      <c r="M14" s="76">
        <v>198.6</v>
      </c>
      <c r="N14" s="76">
        <v>0</v>
      </c>
      <c r="O14" s="76">
        <v>25.5</v>
      </c>
      <c r="P14" s="76">
        <v>0</v>
      </c>
      <c r="Q14" s="76">
        <v>1006.95</v>
      </c>
      <c r="R14" s="77">
        <v>0</v>
      </c>
      <c r="S14" s="105"/>
    </row>
    <row r="15" spans="1:54" s="111" customFormat="1" x14ac:dyDescent="0.2">
      <c r="A15" s="106" t="s">
        <v>11</v>
      </c>
      <c r="B15" s="107">
        <v>2.6720000000000002</v>
      </c>
      <c r="C15" s="107">
        <v>3.1680000000000001</v>
      </c>
      <c r="D15" s="107">
        <v>1633.2</v>
      </c>
      <c r="E15" s="107">
        <v>994.80000000000007</v>
      </c>
      <c r="F15" s="107">
        <v>656.80000000000007</v>
      </c>
      <c r="G15" s="107">
        <v>753.4</v>
      </c>
      <c r="H15" s="107">
        <v>591</v>
      </c>
      <c r="I15" s="107">
        <v>0</v>
      </c>
      <c r="J15" s="107">
        <v>73</v>
      </c>
      <c r="K15" s="107">
        <v>0</v>
      </c>
      <c r="L15" s="107">
        <v>264.3</v>
      </c>
      <c r="M15" s="107">
        <v>266.60000000000002</v>
      </c>
      <c r="N15" s="107">
        <v>0</v>
      </c>
      <c r="O15" s="107">
        <v>27.6</v>
      </c>
      <c r="P15" s="107">
        <v>0</v>
      </c>
      <c r="Q15" s="107">
        <v>1008</v>
      </c>
      <c r="R15" s="108">
        <v>0</v>
      </c>
      <c r="S15" s="109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2.72</v>
      </c>
      <c r="C16" s="76">
        <v>3.7440000000000002</v>
      </c>
      <c r="D16" s="76">
        <v>1687.2</v>
      </c>
      <c r="E16" s="76">
        <v>1017.6</v>
      </c>
      <c r="F16" s="76">
        <v>664</v>
      </c>
      <c r="G16" s="76">
        <v>801.6</v>
      </c>
      <c r="H16" s="76">
        <v>588.30000000000007</v>
      </c>
      <c r="I16" s="76">
        <v>0</v>
      </c>
      <c r="J16" s="76">
        <v>75</v>
      </c>
      <c r="K16" s="76">
        <v>0</v>
      </c>
      <c r="L16" s="76">
        <v>268.8</v>
      </c>
      <c r="M16" s="76">
        <v>281</v>
      </c>
      <c r="N16" s="76">
        <v>0</v>
      </c>
      <c r="O16" s="76">
        <v>30.3</v>
      </c>
      <c r="P16" s="76">
        <v>0</v>
      </c>
      <c r="Q16" s="76">
        <v>1005.9</v>
      </c>
      <c r="R16" s="77">
        <v>0</v>
      </c>
      <c r="S16" s="105"/>
    </row>
    <row r="17" spans="1:54" x14ac:dyDescent="0.2">
      <c r="A17" s="75" t="s">
        <v>13</v>
      </c>
      <c r="B17" s="76">
        <v>2.7520000000000002</v>
      </c>
      <c r="C17" s="76">
        <v>3.6480000000000001</v>
      </c>
      <c r="D17" s="76">
        <v>1708.8</v>
      </c>
      <c r="E17" s="76">
        <v>1036.8</v>
      </c>
      <c r="F17" s="76">
        <v>695</v>
      </c>
      <c r="G17" s="76">
        <v>822.4</v>
      </c>
      <c r="H17" s="76">
        <v>605.4</v>
      </c>
      <c r="I17" s="76">
        <v>0</v>
      </c>
      <c r="J17" s="76">
        <v>91.4</v>
      </c>
      <c r="K17" s="76">
        <v>0</v>
      </c>
      <c r="L17" s="76">
        <v>255</v>
      </c>
      <c r="M17" s="76">
        <v>252.8</v>
      </c>
      <c r="N17" s="76">
        <v>0</v>
      </c>
      <c r="O17" s="76">
        <v>28.2</v>
      </c>
      <c r="P17" s="76">
        <v>0</v>
      </c>
      <c r="Q17" s="76">
        <v>994.35</v>
      </c>
      <c r="R17" s="77">
        <v>0</v>
      </c>
      <c r="S17" s="105"/>
    </row>
    <row r="18" spans="1:54" x14ac:dyDescent="0.2">
      <c r="A18" s="75" t="s">
        <v>14</v>
      </c>
      <c r="B18" s="76">
        <v>2.72</v>
      </c>
      <c r="C18" s="76">
        <v>2.976</v>
      </c>
      <c r="D18" s="76">
        <v>1771.2</v>
      </c>
      <c r="E18" s="76">
        <v>1110</v>
      </c>
      <c r="F18" s="76">
        <v>728.80000000000007</v>
      </c>
      <c r="G18" s="76">
        <v>906.80000000000007</v>
      </c>
      <c r="H18" s="76">
        <v>593.4</v>
      </c>
      <c r="I18" s="76">
        <v>0</v>
      </c>
      <c r="J18" s="76">
        <v>90.600000000000009</v>
      </c>
      <c r="K18" s="76">
        <v>0</v>
      </c>
      <c r="L18" s="76">
        <v>246.6</v>
      </c>
      <c r="M18" s="76">
        <v>294.8</v>
      </c>
      <c r="N18" s="76">
        <v>0</v>
      </c>
      <c r="O18" s="76">
        <v>28.2</v>
      </c>
      <c r="P18" s="76">
        <v>0</v>
      </c>
      <c r="Q18" s="76">
        <v>928.2</v>
      </c>
      <c r="R18" s="77">
        <v>0</v>
      </c>
      <c r="S18" s="105"/>
    </row>
    <row r="19" spans="1:54" x14ac:dyDescent="0.2">
      <c r="A19" s="75" t="s">
        <v>15</v>
      </c>
      <c r="B19" s="76">
        <v>2.7360000000000002</v>
      </c>
      <c r="C19" s="76">
        <v>3.5840000000000001</v>
      </c>
      <c r="D19" s="76">
        <v>1687.2</v>
      </c>
      <c r="E19" s="76">
        <v>1008</v>
      </c>
      <c r="F19" s="76">
        <v>727.6</v>
      </c>
      <c r="G19" s="76">
        <v>846.80000000000007</v>
      </c>
      <c r="H19" s="76">
        <v>580.5</v>
      </c>
      <c r="I19" s="76">
        <v>0</v>
      </c>
      <c r="J19" s="76">
        <v>80.2</v>
      </c>
      <c r="K19" s="76">
        <v>0</v>
      </c>
      <c r="L19" s="76">
        <v>236.70000000000002</v>
      </c>
      <c r="M19" s="76">
        <v>202</v>
      </c>
      <c r="N19" s="76">
        <v>0</v>
      </c>
      <c r="O19" s="76">
        <v>25.2</v>
      </c>
      <c r="P19" s="76">
        <v>0</v>
      </c>
      <c r="Q19" s="76">
        <v>912.45</v>
      </c>
      <c r="R19" s="77">
        <v>0</v>
      </c>
      <c r="S19" s="105"/>
    </row>
    <row r="20" spans="1:54" x14ac:dyDescent="0.2">
      <c r="A20" s="75" t="s">
        <v>16</v>
      </c>
      <c r="B20" s="76">
        <v>2.3680000000000003</v>
      </c>
      <c r="C20" s="76">
        <v>3.7280000000000002</v>
      </c>
      <c r="D20" s="76">
        <v>1729.2</v>
      </c>
      <c r="E20" s="76">
        <v>1118.4000000000001</v>
      </c>
      <c r="F20" s="76">
        <v>746.2</v>
      </c>
      <c r="G20" s="76">
        <v>851.4</v>
      </c>
      <c r="H20" s="76">
        <v>584.70000000000005</v>
      </c>
      <c r="I20" s="76">
        <v>0</v>
      </c>
      <c r="J20" s="76">
        <v>84</v>
      </c>
      <c r="K20" s="76">
        <v>0</v>
      </c>
      <c r="L20" s="76">
        <v>269.7</v>
      </c>
      <c r="M20" s="76">
        <v>290</v>
      </c>
      <c r="N20" s="76">
        <v>0</v>
      </c>
      <c r="O20" s="76">
        <v>26.7</v>
      </c>
      <c r="P20" s="76">
        <v>0</v>
      </c>
      <c r="Q20" s="76">
        <v>892.5</v>
      </c>
      <c r="R20" s="77">
        <v>0</v>
      </c>
      <c r="S20" s="105"/>
    </row>
    <row r="21" spans="1:54" x14ac:dyDescent="0.2">
      <c r="A21" s="75" t="s">
        <v>17</v>
      </c>
      <c r="B21" s="76">
        <v>4.1760000000000002</v>
      </c>
      <c r="C21" s="76">
        <v>2.976</v>
      </c>
      <c r="D21" s="76">
        <v>1722</v>
      </c>
      <c r="E21" s="76">
        <v>1064.4000000000001</v>
      </c>
      <c r="F21" s="76">
        <v>711</v>
      </c>
      <c r="G21" s="76">
        <v>850</v>
      </c>
      <c r="H21" s="76">
        <v>583.5</v>
      </c>
      <c r="I21" s="76">
        <v>0</v>
      </c>
      <c r="J21" s="76">
        <v>88.600000000000009</v>
      </c>
      <c r="K21" s="76">
        <v>0</v>
      </c>
      <c r="L21" s="76">
        <v>263.39999999999998</v>
      </c>
      <c r="M21" s="76">
        <v>268</v>
      </c>
      <c r="N21" s="76">
        <v>0</v>
      </c>
      <c r="O21" s="76">
        <v>27.3</v>
      </c>
      <c r="P21" s="76">
        <v>0</v>
      </c>
      <c r="Q21" s="76">
        <v>867.30000000000007</v>
      </c>
      <c r="R21" s="77">
        <v>0</v>
      </c>
      <c r="S21" s="105"/>
    </row>
    <row r="22" spans="1:54" x14ac:dyDescent="0.2">
      <c r="A22" s="75" t="s">
        <v>18</v>
      </c>
      <c r="B22" s="76">
        <v>3.44</v>
      </c>
      <c r="C22" s="76">
        <v>3.536</v>
      </c>
      <c r="D22" s="76">
        <v>1759.2</v>
      </c>
      <c r="E22" s="76">
        <v>1009.2</v>
      </c>
      <c r="F22" s="76">
        <v>672.80000000000007</v>
      </c>
      <c r="G22" s="76">
        <v>859.4</v>
      </c>
      <c r="H22" s="76">
        <v>623.70000000000005</v>
      </c>
      <c r="I22" s="76">
        <v>0</v>
      </c>
      <c r="J22" s="76">
        <v>75.8</v>
      </c>
      <c r="K22" s="76">
        <v>0</v>
      </c>
      <c r="L22" s="76">
        <v>252.6</v>
      </c>
      <c r="M22" s="76">
        <v>261.60000000000002</v>
      </c>
      <c r="N22" s="76">
        <v>0</v>
      </c>
      <c r="O22" s="76">
        <v>27.6</v>
      </c>
      <c r="P22" s="76">
        <v>0</v>
      </c>
      <c r="Q22" s="76">
        <v>910.35</v>
      </c>
      <c r="R22" s="77">
        <v>0</v>
      </c>
      <c r="S22" s="105"/>
    </row>
    <row r="23" spans="1:54" x14ac:dyDescent="0.2">
      <c r="A23" s="75" t="s">
        <v>19</v>
      </c>
      <c r="B23" s="76">
        <v>2.8480000000000003</v>
      </c>
      <c r="C23" s="76">
        <v>3.68</v>
      </c>
      <c r="D23" s="76">
        <v>1722</v>
      </c>
      <c r="E23" s="76">
        <v>1065.5999999999999</v>
      </c>
      <c r="F23" s="76">
        <v>708</v>
      </c>
      <c r="G23" s="76">
        <v>783.2</v>
      </c>
      <c r="H23" s="76">
        <v>647.4</v>
      </c>
      <c r="I23" s="76">
        <v>0</v>
      </c>
      <c r="J23" s="76">
        <v>91.4</v>
      </c>
      <c r="K23" s="76">
        <v>0</v>
      </c>
      <c r="L23" s="76">
        <v>263.39999999999998</v>
      </c>
      <c r="M23" s="76">
        <v>269.39999999999998</v>
      </c>
      <c r="N23" s="76">
        <v>0</v>
      </c>
      <c r="O23" s="76">
        <v>29.400000000000002</v>
      </c>
      <c r="P23" s="76">
        <v>0</v>
      </c>
      <c r="Q23" s="76">
        <v>969.15</v>
      </c>
      <c r="R23" s="77">
        <v>0</v>
      </c>
      <c r="S23" s="105"/>
    </row>
    <row r="24" spans="1:54" s="111" customFormat="1" x14ac:dyDescent="0.2">
      <c r="A24" s="106" t="s">
        <v>20</v>
      </c>
      <c r="B24" s="107">
        <v>3.008</v>
      </c>
      <c r="C24" s="107">
        <v>2.8160000000000003</v>
      </c>
      <c r="D24" s="107">
        <v>1665.6000000000001</v>
      </c>
      <c r="E24" s="107">
        <v>1024.8</v>
      </c>
      <c r="F24" s="107">
        <v>699</v>
      </c>
      <c r="G24" s="107">
        <v>724</v>
      </c>
      <c r="H24" s="107">
        <v>644.1</v>
      </c>
      <c r="I24" s="107">
        <v>0</v>
      </c>
      <c r="J24" s="107">
        <v>92.2</v>
      </c>
      <c r="K24" s="107">
        <v>0</v>
      </c>
      <c r="L24" s="107">
        <v>274.2</v>
      </c>
      <c r="M24" s="107">
        <v>234.8</v>
      </c>
      <c r="N24" s="107">
        <v>0</v>
      </c>
      <c r="O24" s="107">
        <v>25.8</v>
      </c>
      <c r="P24" s="107">
        <v>0</v>
      </c>
      <c r="Q24" s="107">
        <v>1010.1</v>
      </c>
      <c r="R24" s="108">
        <v>0</v>
      </c>
      <c r="S24" s="109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2.72</v>
      </c>
      <c r="C25" s="76">
        <v>3.7280000000000002</v>
      </c>
      <c r="D25" s="76">
        <v>1638</v>
      </c>
      <c r="E25" s="76">
        <v>966</v>
      </c>
      <c r="F25" s="76">
        <v>651</v>
      </c>
      <c r="G25" s="76">
        <v>706.2</v>
      </c>
      <c r="H25" s="76">
        <v>639.30000000000007</v>
      </c>
      <c r="I25" s="76">
        <v>0</v>
      </c>
      <c r="J25" s="76">
        <v>88.600000000000009</v>
      </c>
      <c r="K25" s="76">
        <v>0</v>
      </c>
      <c r="L25" s="76">
        <v>270.3</v>
      </c>
      <c r="M25" s="76">
        <v>228.8</v>
      </c>
      <c r="N25" s="76">
        <v>0</v>
      </c>
      <c r="O25" s="76">
        <v>25.2</v>
      </c>
      <c r="P25" s="76">
        <v>0</v>
      </c>
      <c r="Q25" s="76">
        <v>1017.45</v>
      </c>
      <c r="R25" s="77">
        <v>0</v>
      </c>
      <c r="S25" s="105"/>
    </row>
    <row r="26" spans="1:54" x14ac:dyDescent="0.2">
      <c r="A26" s="75" t="s">
        <v>22</v>
      </c>
      <c r="B26" s="76">
        <v>2.6720000000000002</v>
      </c>
      <c r="C26" s="76">
        <v>3.2160000000000002</v>
      </c>
      <c r="D26" s="76">
        <v>1636.8</v>
      </c>
      <c r="E26" s="76">
        <v>1010.4</v>
      </c>
      <c r="F26" s="76">
        <v>713.6</v>
      </c>
      <c r="G26" s="76">
        <v>694</v>
      </c>
      <c r="H26" s="76">
        <v>639.9</v>
      </c>
      <c r="I26" s="76">
        <v>0</v>
      </c>
      <c r="J26" s="76">
        <v>84.8</v>
      </c>
      <c r="K26" s="76">
        <v>0</v>
      </c>
      <c r="L26" s="76">
        <v>279</v>
      </c>
      <c r="M26" s="76">
        <v>213.8</v>
      </c>
      <c r="N26" s="76">
        <v>0</v>
      </c>
      <c r="O26" s="76">
        <v>25.2</v>
      </c>
      <c r="P26" s="76">
        <v>0</v>
      </c>
      <c r="Q26" s="76">
        <v>981.75</v>
      </c>
      <c r="R26" s="77">
        <v>0</v>
      </c>
      <c r="S26" s="105"/>
    </row>
    <row r="27" spans="1:54" x14ac:dyDescent="0.2">
      <c r="A27" s="75" t="s">
        <v>23</v>
      </c>
      <c r="B27" s="76">
        <v>2.56</v>
      </c>
      <c r="C27" s="76">
        <v>3.2480000000000002</v>
      </c>
      <c r="D27" s="76">
        <v>1557.6000000000001</v>
      </c>
      <c r="E27" s="76">
        <v>1024.8</v>
      </c>
      <c r="F27" s="76">
        <v>767.80000000000007</v>
      </c>
      <c r="G27" s="76">
        <v>647.6</v>
      </c>
      <c r="H27" s="76">
        <v>634.80000000000007</v>
      </c>
      <c r="I27" s="76">
        <v>0</v>
      </c>
      <c r="J27" s="76">
        <v>86.4</v>
      </c>
      <c r="K27" s="76">
        <v>0</v>
      </c>
      <c r="L27" s="76">
        <v>252.6</v>
      </c>
      <c r="M27" s="76">
        <v>172</v>
      </c>
      <c r="N27" s="76">
        <v>0</v>
      </c>
      <c r="O27" s="76">
        <v>25.2</v>
      </c>
      <c r="P27" s="76">
        <v>0</v>
      </c>
      <c r="Q27" s="76">
        <v>955.5</v>
      </c>
      <c r="R27" s="77">
        <v>0</v>
      </c>
      <c r="S27" s="105"/>
    </row>
    <row r="28" spans="1:54" x14ac:dyDescent="0.2">
      <c r="A28" s="75" t="s">
        <v>24</v>
      </c>
      <c r="B28" s="76">
        <v>2.7040000000000002</v>
      </c>
      <c r="C28" s="76">
        <v>3.6160000000000001</v>
      </c>
      <c r="D28" s="76">
        <v>1384.8</v>
      </c>
      <c r="E28" s="76">
        <v>898.80000000000007</v>
      </c>
      <c r="F28" s="76">
        <v>652</v>
      </c>
      <c r="G28" s="76">
        <v>530.20000000000005</v>
      </c>
      <c r="H28" s="76">
        <v>605.1</v>
      </c>
      <c r="I28" s="76">
        <v>0</v>
      </c>
      <c r="J28" s="76">
        <v>84</v>
      </c>
      <c r="K28" s="76">
        <v>0</v>
      </c>
      <c r="L28" s="76">
        <v>226.8</v>
      </c>
      <c r="M28" s="76">
        <v>165.20000000000002</v>
      </c>
      <c r="N28" s="76">
        <v>0</v>
      </c>
      <c r="O28" s="76">
        <v>24.900000000000002</v>
      </c>
      <c r="P28" s="76">
        <v>0</v>
      </c>
      <c r="Q28" s="76">
        <v>917.7</v>
      </c>
      <c r="R28" s="77">
        <v>0</v>
      </c>
      <c r="S28" s="105"/>
    </row>
    <row r="29" spans="1:54" x14ac:dyDescent="0.2">
      <c r="A29" s="75" t="s">
        <v>25</v>
      </c>
      <c r="B29" s="76">
        <v>2.7520000000000002</v>
      </c>
      <c r="C29" s="76">
        <v>2.7360000000000002</v>
      </c>
      <c r="D29" s="76">
        <v>1288.8</v>
      </c>
      <c r="E29" s="76">
        <v>858</v>
      </c>
      <c r="F29" s="76">
        <v>616</v>
      </c>
      <c r="G29" s="76">
        <v>479.8</v>
      </c>
      <c r="H29" s="76">
        <v>584.70000000000005</v>
      </c>
      <c r="I29" s="76">
        <v>0</v>
      </c>
      <c r="J29" s="76">
        <v>76.600000000000009</v>
      </c>
      <c r="K29" s="76">
        <v>0</v>
      </c>
      <c r="L29" s="76">
        <v>201.9</v>
      </c>
      <c r="M29" s="76">
        <v>166</v>
      </c>
      <c r="N29" s="76">
        <v>0</v>
      </c>
      <c r="O29" s="76">
        <v>24</v>
      </c>
      <c r="P29" s="76">
        <v>0</v>
      </c>
      <c r="Q29" s="76">
        <v>836.85</v>
      </c>
      <c r="R29" s="77">
        <v>0</v>
      </c>
      <c r="S29" s="105"/>
    </row>
    <row r="30" spans="1:54" ht="13.5" thickBot="1" x14ac:dyDescent="0.25">
      <c r="A30" s="78" t="s">
        <v>26</v>
      </c>
      <c r="B30" s="79">
        <v>2.7680000000000002</v>
      </c>
      <c r="C30" s="79">
        <v>3.6640000000000001</v>
      </c>
      <c r="D30" s="79">
        <v>1170</v>
      </c>
      <c r="E30" s="79">
        <v>871.2</v>
      </c>
      <c r="F30" s="79">
        <v>630.80000000000007</v>
      </c>
      <c r="G30" s="79">
        <v>453.40000000000003</v>
      </c>
      <c r="H30" s="79">
        <v>507.3</v>
      </c>
      <c r="I30" s="79">
        <v>0</v>
      </c>
      <c r="J30" s="79">
        <v>68.400000000000006</v>
      </c>
      <c r="K30" s="79">
        <v>0</v>
      </c>
      <c r="L30" s="79">
        <v>188.1</v>
      </c>
      <c r="M30" s="79">
        <v>173.4</v>
      </c>
      <c r="N30" s="79">
        <v>0</v>
      </c>
      <c r="O30" s="79">
        <v>23.1</v>
      </c>
      <c r="P30" s="79">
        <v>0</v>
      </c>
      <c r="Q30" s="79">
        <v>796.95</v>
      </c>
      <c r="R30" s="80">
        <v>0</v>
      </c>
      <c r="S30" s="105"/>
    </row>
    <row r="31" spans="1:54" s="55" customFormat="1" hidden="1" x14ac:dyDescent="0.2">
      <c r="A31" s="46" t="s">
        <v>2</v>
      </c>
      <c r="B31" s="55">
        <f t="shared" ref="B31:R31" si="0">SUM(B7:B30)</f>
        <v>64.864000000000004</v>
      </c>
      <c r="C31" s="55">
        <f t="shared" si="0"/>
        <v>81.552000000000021</v>
      </c>
      <c r="D31" s="55">
        <f t="shared" si="0"/>
        <v>34914</v>
      </c>
      <c r="E31" s="55">
        <f t="shared" si="0"/>
        <v>23154</v>
      </c>
      <c r="F31" s="55">
        <f t="shared" si="0"/>
        <v>16171.4</v>
      </c>
      <c r="G31" s="55">
        <f t="shared" si="0"/>
        <v>15206.800000000001</v>
      </c>
      <c r="H31" s="55">
        <f t="shared" si="0"/>
        <v>13582.199999999999</v>
      </c>
      <c r="I31" s="55">
        <f t="shared" si="0"/>
        <v>0</v>
      </c>
      <c r="J31" s="55">
        <f t="shared" si="0"/>
        <v>1853.4</v>
      </c>
      <c r="K31" s="55">
        <f t="shared" si="0"/>
        <v>0</v>
      </c>
      <c r="L31" s="55">
        <f t="shared" si="0"/>
        <v>5570.1</v>
      </c>
      <c r="M31" s="55">
        <f t="shared" si="0"/>
        <v>5167.8</v>
      </c>
      <c r="N31" s="55">
        <f t="shared" si="0"/>
        <v>0</v>
      </c>
      <c r="O31" s="55">
        <f t="shared" si="0"/>
        <v>612</v>
      </c>
      <c r="P31" s="55">
        <f t="shared" si="0"/>
        <v>0</v>
      </c>
      <c r="Q31" s="55">
        <f t="shared" si="0"/>
        <v>21740.25</v>
      </c>
      <c r="R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ht="13.5" thickBot="1" x14ac:dyDescent="0.25">
      <c r="A41" s="96" t="s">
        <v>3</v>
      </c>
      <c r="B41" s="97"/>
      <c r="C41" s="97"/>
      <c r="D41" s="97">
        <v>358.8</v>
      </c>
      <c r="E41" s="97">
        <f>F41+J41+M41</f>
        <v>149.60000000000002</v>
      </c>
      <c r="F41" s="97">
        <v>80.2</v>
      </c>
      <c r="G41" s="97">
        <v>123</v>
      </c>
      <c r="H41" s="97">
        <v>134.4</v>
      </c>
      <c r="I41" s="97">
        <v>0</v>
      </c>
      <c r="J41" s="97">
        <v>6.2</v>
      </c>
      <c r="K41" s="97">
        <v>0</v>
      </c>
      <c r="L41" s="97">
        <v>111.3</v>
      </c>
      <c r="M41" s="97">
        <v>63.2</v>
      </c>
      <c r="N41" s="97">
        <v>0</v>
      </c>
      <c r="O41" s="97">
        <v>3.6</v>
      </c>
      <c r="P41" s="97">
        <v>0</v>
      </c>
      <c r="Q41" s="97">
        <v>149.1</v>
      </c>
      <c r="R41" s="98">
        <v>0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9" t="s">
        <v>4</v>
      </c>
      <c r="B42" s="100"/>
      <c r="C42" s="100"/>
      <c r="D42" s="100">
        <v>366</v>
      </c>
      <c r="E42" s="97">
        <f t="shared" ref="E42:E64" si="1">F42+J42+M42</f>
        <v>148</v>
      </c>
      <c r="F42" s="100">
        <v>78.8</v>
      </c>
      <c r="G42" s="100">
        <v>121.8</v>
      </c>
      <c r="H42" s="100">
        <v>137.70000000000002</v>
      </c>
      <c r="I42" s="100">
        <v>0</v>
      </c>
      <c r="J42" s="100">
        <v>6.2</v>
      </c>
      <c r="K42" s="100">
        <v>0</v>
      </c>
      <c r="L42" s="100">
        <v>116.7</v>
      </c>
      <c r="M42" s="100">
        <v>63</v>
      </c>
      <c r="N42" s="100">
        <v>0</v>
      </c>
      <c r="O42" s="100">
        <v>3.3000000000000003</v>
      </c>
      <c r="P42" s="100">
        <v>0</v>
      </c>
      <c r="Q42" s="100">
        <v>158.55000000000001</v>
      </c>
      <c r="R42" s="101">
        <v>0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9" t="s">
        <v>5</v>
      </c>
      <c r="B43" s="100"/>
      <c r="C43" s="100"/>
      <c r="D43" s="100">
        <v>369.6</v>
      </c>
      <c r="E43" s="97">
        <f t="shared" si="1"/>
        <v>151.20000000000002</v>
      </c>
      <c r="F43" s="100">
        <v>80.400000000000006</v>
      </c>
      <c r="G43" s="100">
        <v>121.60000000000001</v>
      </c>
      <c r="H43" s="100">
        <v>139.20000000000002</v>
      </c>
      <c r="I43" s="100">
        <v>0</v>
      </c>
      <c r="J43" s="100">
        <v>6.4</v>
      </c>
      <c r="K43" s="100">
        <v>0</v>
      </c>
      <c r="L43" s="100">
        <v>119.7</v>
      </c>
      <c r="M43" s="100">
        <v>64.400000000000006</v>
      </c>
      <c r="N43" s="100">
        <v>0</v>
      </c>
      <c r="O43" s="100">
        <v>3.6</v>
      </c>
      <c r="P43" s="100">
        <v>0</v>
      </c>
      <c r="Q43" s="100">
        <v>128.1</v>
      </c>
      <c r="R43" s="101">
        <v>0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9" t="s">
        <v>6</v>
      </c>
      <c r="B44" s="100"/>
      <c r="C44" s="100"/>
      <c r="D44" s="100">
        <v>343.2</v>
      </c>
      <c r="E44" s="97">
        <f t="shared" si="1"/>
        <v>148.60000000000002</v>
      </c>
      <c r="F44" s="100">
        <v>78.600000000000009</v>
      </c>
      <c r="G44" s="100">
        <v>113.2</v>
      </c>
      <c r="H44" s="100">
        <v>129.6</v>
      </c>
      <c r="I44" s="100">
        <v>0</v>
      </c>
      <c r="J44" s="100">
        <v>5.6000000000000005</v>
      </c>
      <c r="K44" s="100">
        <v>0</v>
      </c>
      <c r="L44" s="100">
        <v>110.4</v>
      </c>
      <c r="M44" s="100">
        <v>64.400000000000006</v>
      </c>
      <c r="N44" s="100">
        <v>0</v>
      </c>
      <c r="O44" s="100">
        <v>3.3000000000000003</v>
      </c>
      <c r="P44" s="100">
        <v>0</v>
      </c>
      <c r="Q44" s="100">
        <v>127.05</v>
      </c>
      <c r="R44" s="101">
        <v>0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9" t="s">
        <v>7</v>
      </c>
      <c r="B45" s="100"/>
      <c r="C45" s="100"/>
      <c r="D45" s="100">
        <v>356.40000000000003</v>
      </c>
      <c r="E45" s="97">
        <f t="shared" si="1"/>
        <v>151</v>
      </c>
      <c r="F45" s="100">
        <v>80.600000000000009</v>
      </c>
      <c r="G45" s="100">
        <v>117.60000000000001</v>
      </c>
      <c r="H45" s="100">
        <v>133.5</v>
      </c>
      <c r="I45" s="100">
        <v>0</v>
      </c>
      <c r="J45" s="100">
        <v>6.8</v>
      </c>
      <c r="K45" s="100">
        <v>0</v>
      </c>
      <c r="L45" s="100">
        <v>116.10000000000001</v>
      </c>
      <c r="M45" s="100">
        <v>63.6</v>
      </c>
      <c r="N45" s="100">
        <v>0</v>
      </c>
      <c r="O45" s="100">
        <v>3</v>
      </c>
      <c r="P45" s="100">
        <v>0</v>
      </c>
      <c r="Q45" s="100">
        <v>129.15</v>
      </c>
      <c r="R45" s="101">
        <v>0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9" t="s">
        <v>8</v>
      </c>
      <c r="B46" s="100"/>
      <c r="C46" s="100"/>
      <c r="D46" s="100">
        <v>374.40000000000003</v>
      </c>
      <c r="E46" s="97">
        <f t="shared" si="1"/>
        <v>152.60000000000002</v>
      </c>
      <c r="F46" s="100">
        <v>81.2</v>
      </c>
      <c r="G46" s="100">
        <v>120</v>
      </c>
      <c r="H46" s="100">
        <v>134.69999999999999</v>
      </c>
      <c r="I46" s="100">
        <v>0</v>
      </c>
      <c r="J46" s="100">
        <v>6</v>
      </c>
      <c r="K46" s="100">
        <v>0</v>
      </c>
      <c r="L46" s="100">
        <v>130.19999999999999</v>
      </c>
      <c r="M46" s="100">
        <v>65.400000000000006</v>
      </c>
      <c r="N46" s="100">
        <v>0</v>
      </c>
      <c r="O46" s="100">
        <v>3.6</v>
      </c>
      <c r="P46" s="100">
        <v>0</v>
      </c>
      <c r="Q46" s="100">
        <v>190.05</v>
      </c>
      <c r="R46" s="101">
        <v>0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9" t="s">
        <v>9</v>
      </c>
      <c r="B47" s="100"/>
      <c r="C47" s="100"/>
      <c r="D47" s="100">
        <v>384</v>
      </c>
      <c r="E47" s="97">
        <f t="shared" si="1"/>
        <v>151.6</v>
      </c>
      <c r="F47" s="100">
        <v>80.400000000000006</v>
      </c>
      <c r="G47" s="100">
        <v>133.19999999999999</v>
      </c>
      <c r="H47" s="100">
        <v>128.1</v>
      </c>
      <c r="I47" s="100">
        <v>0</v>
      </c>
      <c r="J47" s="100">
        <v>6.6000000000000005</v>
      </c>
      <c r="K47" s="100">
        <v>0</v>
      </c>
      <c r="L47" s="100">
        <v>132.9</v>
      </c>
      <c r="M47" s="100">
        <v>64.599999999999994</v>
      </c>
      <c r="N47" s="100">
        <v>0</v>
      </c>
      <c r="O47" s="100">
        <v>3.3000000000000003</v>
      </c>
      <c r="P47" s="100">
        <v>0</v>
      </c>
      <c r="Q47" s="100">
        <v>210</v>
      </c>
      <c r="R47" s="101">
        <v>0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9" t="s">
        <v>10</v>
      </c>
      <c r="B48" s="100"/>
      <c r="C48" s="100"/>
      <c r="D48" s="100">
        <v>421.2</v>
      </c>
      <c r="E48" s="97">
        <f t="shared" si="1"/>
        <v>149.39999999999998</v>
      </c>
      <c r="F48" s="100">
        <v>77.8</v>
      </c>
      <c r="G48" s="100">
        <v>160</v>
      </c>
      <c r="H48" s="100">
        <v>137.1</v>
      </c>
      <c r="I48" s="100">
        <v>0</v>
      </c>
      <c r="J48" s="100">
        <v>7</v>
      </c>
      <c r="K48" s="100">
        <v>0</v>
      </c>
      <c r="L48" s="100">
        <v>135.30000000000001</v>
      </c>
      <c r="M48" s="100">
        <v>64.599999999999994</v>
      </c>
      <c r="N48" s="100">
        <v>0</v>
      </c>
      <c r="O48" s="100">
        <v>2.7</v>
      </c>
      <c r="P48" s="100">
        <v>0</v>
      </c>
      <c r="Q48" s="100">
        <v>196.35</v>
      </c>
      <c r="R48" s="101">
        <v>0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9" t="s">
        <v>11</v>
      </c>
      <c r="B49" s="100"/>
      <c r="C49" s="100"/>
      <c r="D49" s="100">
        <v>489.6</v>
      </c>
      <c r="E49" s="97">
        <f t="shared" si="1"/>
        <v>256.60000000000002</v>
      </c>
      <c r="F49" s="100">
        <v>77.2</v>
      </c>
      <c r="G49" s="100">
        <v>208.4</v>
      </c>
      <c r="H49" s="100">
        <v>131.69999999999999</v>
      </c>
      <c r="I49" s="100">
        <v>0</v>
      </c>
      <c r="J49" s="100">
        <v>7.8</v>
      </c>
      <c r="K49" s="100">
        <v>0</v>
      </c>
      <c r="L49" s="100">
        <v>162</v>
      </c>
      <c r="M49" s="100">
        <v>171.6</v>
      </c>
      <c r="N49" s="100">
        <v>0</v>
      </c>
      <c r="O49" s="100">
        <v>2.7</v>
      </c>
      <c r="P49" s="100">
        <v>0</v>
      </c>
      <c r="Q49" s="100">
        <v>155.4</v>
      </c>
      <c r="R49" s="101">
        <v>0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9" t="s">
        <v>12</v>
      </c>
      <c r="B50" s="100"/>
      <c r="C50" s="100"/>
      <c r="D50" s="100">
        <v>544.79999999999995</v>
      </c>
      <c r="E50" s="97">
        <f t="shared" si="1"/>
        <v>310.60000000000002</v>
      </c>
      <c r="F50" s="100">
        <v>104.4</v>
      </c>
      <c r="G50" s="100">
        <v>230.6</v>
      </c>
      <c r="H50" s="100">
        <v>137.70000000000002</v>
      </c>
      <c r="I50" s="100">
        <v>0</v>
      </c>
      <c r="J50" s="100">
        <v>9.8000000000000007</v>
      </c>
      <c r="K50" s="100">
        <v>0</v>
      </c>
      <c r="L50" s="100">
        <v>185.70000000000002</v>
      </c>
      <c r="M50" s="100">
        <v>196.4</v>
      </c>
      <c r="N50" s="100">
        <v>0</v>
      </c>
      <c r="O50" s="100">
        <v>3.9</v>
      </c>
      <c r="P50" s="100">
        <v>0</v>
      </c>
      <c r="Q50" s="100">
        <v>138.6</v>
      </c>
      <c r="R50" s="101">
        <v>0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9" t="s">
        <v>13</v>
      </c>
      <c r="B51" s="100"/>
      <c r="C51" s="100"/>
      <c r="D51" s="100">
        <v>543.6</v>
      </c>
      <c r="E51" s="97">
        <f t="shared" si="1"/>
        <v>303.60000000000002</v>
      </c>
      <c r="F51" s="100">
        <v>113</v>
      </c>
      <c r="G51" s="100">
        <v>246.20000000000002</v>
      </c>
      <c r="H51" s="100">
        <v>147.9</v>
      </c>
      <c r="I51" s="100">
        <v>0</v>
      </c>
      <c r="J51" s="100">
        <v>21.8</v>
      </c>
      <c r="K51" s="100">
        <v>0</v>
      </c>
      <c r="L51" s="100">
        <v>159</v>
      </c>
      <c r="M51" s="100">
        <v>168.8</v>
      </c>
      <c r="N51" s="100">
        <v>0</v>
      </c>
      <c r="O51" s="100">
        <v>3.9</v>
      </c>
      <c r="P51" s="100">
        <v>0</v>
      </c>
      <c r="Q51" s="100">
        <v>187.95000000000002</v>
      </c>
      <c r="R51" s="101">
        <v>0</v>
      </c>
    </row>
    <row r="52" spans="1:54" ht="13.5" thickBot="1" x14ac:dyDescent="0.25">
      <c r="A52" s="99" t="s">
        <v>14</v>
      </c>
      <c r="B52" s="100"/>
      <c r="C52" s="100"/>
      <c r="D52" s="100">
        <v>572.4</v>
      </c>
      <c r="E52" s="97">
        <f t="shared" si="1"/>
        <v>368.6</v>
      </c>
      <c r="F52" s="100">
        <v>120.4</v>
      </c>
      <c r="G52" s="100">
        <v>262.2</v>
      </c>
      <c r="H52" s="100">
        <v>146.70000000000002</v>
      </c>
      <c r="I52" s="100">
        <v>0</v>
      </c>
      <c r="J52" s="100">
        <v>27</v>
      </c>
      <c r="K52" s="100">
        <v>0</v>
      </c>
      <c r="L52" s="100">
        <v>172.5</v>
      </c>
      <c r="M52" s="100">
        <v>221.20000000000002</v>
      </c>
      <c r="N52" s="100">
        <v>0</v>
      </c>
      <c r="O52" s="100">
        <v>3.9</v>
      </c>
      <c r="P52" s="100">
        <v>0</v>
      </c>
      <c r="Q52" s="100">
        <v>142.80000000000001</v>
      </c>
      <c r="R52" s="101">
        <v>0</v>
      </c>
    </row>
    <row r="53" spans="1:54" ht="13.5" thickBot="1" x14ac:dyDescent="0.25">
      <c r="A53" s="99" t="s">
        <v>15</v>
      </c>
      <c r="B53" s="100"/>
      <c r="C53" s="100"/>
      <c r="D53" s="100">
        <v>500.40000000000003</v>
      </c>
      <c r="E53" s="97">
        <f t="shared" si="1"/>
        <v>186</v>
      </c>
      <c r="F53" s="100">
        <v>97.8</v>
      </c>
      <c r="G53" s="100">
        <v>224.20000000000002</v>
      </c>
      <c r="H53" s="100">
        <v>140.70000000000002</v>
      </c>
      <c r="I53" s="100">
        <v>0</v>
      </c>
      <c r="J53" s="100">
        <v>11.8</v>
      </c>
      <c r="K53" s="100">
        <v>0</v>
      </c>
      <c r="L53" s="100">
        <v>144.9</v>
      </c>
      <c r="M53" s="100">
        <v>76.400000000000006</v>
      </c>
      <c r="N53" s="100">
        <v>0</v>
      </c>
      <c r="O53" s="100">
        <v>4.5</v>
      </c>
      <c r="P53" s="100">
        <v>0</v>
      </c>
      <c r="Q53" s="100">
        <v>121.8</v>
      </c>
      <c r="R53" s="101">
        <v>0</v>
      </c>
    </row>
    <row r="54" spans="1:54" ht="13.5" thickBot="1" x14ac:dyDescent="0.25">
      <c r="A54" s="99" t="s">
        <v>16</v>
      </c>
      <c r="B54" s="100"/>
      <c r="C54" s="100"/>
      <c r="D54" s="100">
        <v>538.79999999999995</v>
      </c>
      <c r="E54" s="97">
        <f t="shared" si="1"/>
        <v>364.6</v>
      </c>
      <c r="F54" s="100">
        <v>121</v>
      </c>
      <c r="G54" s="100">
        <v>217.20000000000002</v>
      </c>
      <c r="H54" s="100">
        <v>139.80000000000001</v>
      </c>
      <c r="I54" s="100">
        <v>0</v>
      </c>
      <c r="J54" s="100">
        <v>22.6</v>
      </c>
      <c r="K54" s="100">
        <v>0</v>
      </c>
      <c r="L54" s="100">
        <v>191.70000000000002</v>
      </c>
      <c r="M54" s="100">
        <v>221</v>
      </c>
      <c r="N54" s="100">
        <v>0</v>
      </c>
      <c r="O54" s="100">
        <v>3.6</v>
      </c>
      <c r="P54" s="100">
        <v>0</v>
      </c>
      <c r="Q54" s="100">
        <v>108.15</v>
      </c>
      <c r="R54" s="101">
        <v>0</v>
      </c>
    </row>
    <row r="55" spans="1:54" ht="13.5" thickBot="1" x14ac:dyDescent="0.25">
      <c r="A55" s="99" t="s">
        <v>17</v>
      </c>
      <c r="B55" s="100"/>
      <c r="C55" s="100"/>
      <c r="D55" s="100">
        <v>554.4</v>
      </c>
      <c r="E55" s="97">
        <f t="shared" si="1"/>
        <v>349</v>
      </c>
      <c r="F55" s="100">
        <v>133.4</v>
      </c>
      <c r="G55" s="100">
        <v>212.20000000000002</v>
      </c>
      <c r="H55" s="100">
        <v>139.80000000000001</v>
      </c>
      <c r="I55" s="100">
        <v>0</v>
      </c>
      <c r="J55" s="100">
        <v>32</v>
      </c>
      <c r="K55" s="100">
        <v>0</v>
      </c>
      <c r="L55" s="100">
        <v>212.1</v>
      </c>
      <c r="M55" s="100">
        <v>183.6</v>
      </c>
      <c r="N55" s="100">
        <v>0</v>
      </c>
      <c r="O55" s="100">
        <v>3.3000000000000003</v>
      </c>
      <c r="P55" s="100">
        <v>0</v>
      </c>
      <c r="Q55" s="100">
        <v>127.05</v>
      </c>
      <c r="R55" s="101">
        <v>0</v>
      </c>
    </row>
    <row r="56" spans="1:54" ht="13.5" thickBot="1" x14ac:dyDescent="0.25">
      <c r="A56" s="99" t="s">
        <v>18</v>
      </c>
      <c r="B56" s="100"/>
      <c r="C56" s="100"/>
      <c r="D56" s="100">
        <v>532.79999999999995</v>
      </c>
      <c r="E56" s="97">
        <f t="shared" si="1"/>
        <v>264.40000000000003</v>
      </c>
      <c r="F56" s="100">
        <v>93.4</v>
      </c>
      <c r="G56" s="100">
        <v>218.8</v>
      </c>
      <c r="H56" s="100">
        <v>147.6</v>
      </c>
      <c r="I56" s="100">
        <v>0</v>
      </c>
      <c r="J56" s="100">
        <v>14.8</v>
      </c>
      <c r="K56" s="100">
        <v>0</v>
      </c>
      <c r="L56" s="100">
        <v>176.1</v>
      </c>
      <c r="M56" s="100">
        <v>156.20000000000002</v>
      </c>
      <c r="N56" s="100">
        <v>0</v>
      </c>
      <c r="O56" s="100">
        <v>3.6</v>
      </c>
      <c r="P56" s="100">
        <v>0</v>
      </c>
      <c r="Q56" s="100">
        <v>119.7</v>
      </c>
      <c r="R56" s="101">
        <v>0</v>
      </c>
    </row>
    <row r="57" spans="1:54" ht="13.5" thickBot="1" x14ac:dyDescent="0.25">
      <c r="A57" s="99" t="s">
        <v>19</v>
      </c>
      <c r="B57" s="100"/>
      <c r="C57" s="100"/>
      <c r="D57" s="100">
        <v>504</v>
      </c>
      <c r="E57" s="97">
        <f t="shared" si="1"/>
        <v>329.20000000000005</v>
      </c>
      <c r="F57" s="100">
        <v>126.8</v>
      </c>
      <c r="G57" s="100">
        <v>199</v>
      </c>
      <c r="H57" s="100">
        <v>139.80000000000001</v>
      </c>
      <c r="I57" s="100">
        <v>0</v>
      </c>
      <c r="J57" s="100">
        <v>17</v>
      </c>
      <c r="K57" s="100">
        <v>0</v>
      </c>
      <c r="L57" s="100">
        <v>174.6</v>
      </c>
      <c r="M57" s="100">
        <v>185.4</v>
      </c>
      <c r="N57" s="100">
        <v>0</v>
      </c>
      <c r="O57" s="100">
        <v>4.2</v>
      </c>
      <c r="P57" s="100">
        <v>0</v>
      </c>
      <c r="Q57" s="100">
        <v>155.4</v>
      </c>
      <c r="R57" s="101">
        <v>0</v>
      </c>
    </row>
    <row r="58" spans="1:54" ht="13.5" thickBot="1" x14ac:dyDescent="0.25">
      <c r="A58" s="99" t="s">
        <v>20</v>
      </c>
      <c r="B58" s="100"/>
      <c r="C58" s="100"/>
      <c r="D58" s="100">
        <v>483.6</v>
      </c>
      <c r="E58" s="97">
        <f t="shared" si="1"/>
        <v>217.60000000000002</v>
      </c>
      <c r="F58" s="100">
        <v>90</v>
      </c>
      <c r="G58" s="100">
        <v>187.20000000000002</v>
      </c>
      <c r="H58" s="100">
        <v>137.70000000000002</v>
      </c>
      <c r="I58" s="100">
        <v>0</v>
      </c>
      <c r="J58" s="100">
        <v>13.4</v>
      </c>
      <c r="K58" s="100">
        <v>0</v>
      </c>
      <c r="L58" s="100">
        <v>170.1</v>
      </c>
      <c r="M58" s="100">
        <v>114.2</v>
      </c>
      <c r="N58" s="100">
        <v>0</v>
      </c>
      <c r="O58" s="100">
        <v>2.7</v>
      </c>
      <c r="P58" s="100">
        <v>0</v>
      </c>
      <c r="Q58" s="100">
        <v>175.35</v>
      </c>
      <c r="R58" s="101">
        <v>0</v>
      </c>
    </row>
    <row r="59" spans="1:54" ht="13.5" thickBot="1" x14ac:dyDescent="0.25">
      <c r="A59" s="99" t="s">
        <v>21</v>
      </c>
      <c r="B59" s="100"/>
      <c r="C59" s="100"/>
      <c r="D59" s="100">
        <v>457.2</v>
      </c>
      <c r="E59" s="97">
        <f t="shared" si="1"/>
        <v>219.2</v>
      </c>
      <c r="F59" s="100">
        <v>80.2</v>
      </c>
      <c r="G59" s="100">
        <v>191.4</v>
      </c>
      <c r="H59" s="100">
        <v>135.6</v>
      </c>
      <c r="I59" s="100">
        <v>0</v>
      </c>
      <c r="J59" s="100">
        <v>9</v>
      </c>
      <c r="K59" s="100">
        <v>0</v>
      </c>
      <c r="L59" s="100">
        <v>140.4</v>
      </c>
      <c r="M59" s="100">
        <v>130</v>
      </c>
      <c r="N59" s="100">
        <v>0</v>
      </c>
      <c r="O59" s="100">
        <v>3</v>
      </c>
      <c r="P59" s="100">
        <v>0</v>
      </c>
      <c r="Q59" s="100">
        <v>201.6</v>
      </c>
      <c r="R59" s="101">
        <v>0</v>
      </c>
    </row>
    <row r="60" spans="1:54" ht="13.5" thickBot="1" x14ac:dyDescent="0.25">
      <c r="A60" s="99" t="s">
        <v>22</v>
      </c>
      <c r="B60" s="100"/>
      <c r="C60" s="100"/>
      <c r="D60" s="100">
        <v>444</v>
      </c>
      <c r="E60" s="97">
        <f t="shared" si="1"/>
        <v>214.2</v>
      </c>
      <c r="F60" s="100">
        <v>79.8</v>
      </c>
      <c r="G60" s="100">
        <v>190.4</v>
      </c>
      <c r="H60" s="100">
        <v>133.80000000000001</v>
      </c>
      <c r="I60" s="100">
        <v>0</v>
      </c>
      <c r="J60" s="100">
        <v>7.8</v>
      </c>
      <c r="K60" s="100">
        <v>0</v>
      </c>
      <c r="L60" s="100">
        <v>130.19999999999999</v>
      </c>
      <c r="M60" s="100">
        <v>126.60000000000001</v>
      </c>
      <c r="N60" s="100">
        <v>0</v>
      </c>
      <c r="O60" s="100">
        <v>3</v>
      </c>
      <c r="P60" s="100">
        <v>0</v>
      </c>
      <c r="Q60" s="100">
        <v>157.5</v>
      </c>
      <c r="R60" s="101">
        <v>0</v>
      </c>
    </row>
    <row r="61" spans="1:54" ht="13.5" thickBot="1" x14ac:dyDescent="0.25">
      <c r="A61" s="99" t="s">
        <v>23</v>
      </c>
      <c r="B61" s="100"/>
      <c r="C61" s="100"/>
      <c r="D61" s="100">
        <v>427.2</v>
      </c>
      <c r="E61" s="97">
        <f t="shared" si="1"/>
        <v>154.39999999999998</v>
      </c>
      <c r="F61" s="100">
        <v>78.8</v>
      </c>
      <c r="G61" s="100">
        <v>179.4</v>
      </c>
      <c r="H61" s="100">
        <v>139.80000000000001</v>
      </c>
      <c r="I61" s="100">
        <v>0</v>
      </c>
      <c r="J61" s="100">
        <v>8.6</v>
      </c>
      <c r="K61" s="100">
        <v>0</v>
      </c>
      <c r="L61" s="100">
        <v>117.9</v>
      </c>
      <c r="M61" s="100">
        <v>67</v>
      </c>
      <c r="N61" s="100">
        <v>0</v>
      </c>
      <c r="O61" s="100">
        <v>2.7</v>
      </c>
      <c r="P61" s="100">
        <v>0</v>
      </c>
      <c r="Q61" s="100">
        <v>165.9</v>
      </c>
      <c r="R61" s="101">
        <v>1.05</v>
      </c>
    </row>
    <row r="62" spans="1:54" ht="13.5" thickBot="1" x14ac:dyDescent="0.25">
      <c r="A62" s="99" t="s">
        <v>24</v>
      </c>
      <c r="B62" s="100"/>
      <c r="C62" s="100"/>
      <c r="D62" s="100">
        <v>374.40000000000003</v>
      </c>
      <c r="E62" s="97">
        <f t="shared" si="1"/>
        <v>145.39999999999998</v>
      </c>
      <c r="F62" s="100">
        <v>72.8</v>
      </c>
      <c r="G62" s="100">
        <v>129.80000000000001</v>
      </c>
      <c r="H62" s="100">
        <v>138.6</v>
      </c>
      <c r="I62" s="100">
        <v>0</v>
      </c>
      <c r="J62" s="100">
        <v>6.8</v>
      </c>
      <c r="K62" s="100">
        <v>0</v>
      </c>
      <c r="L62" s="100">
        <v>117.3</v>
      </c>
      <c r="M62" s="100">
        <v>65.8</v>
      </c>
      <c r="N62" s="100">
        <v>0</v>
      </c>
      <c r="O62" s="100">
        <v>3</v>
      </c>
      <c r="P62" s="100">
        <v>0</v>
      </c>
      <c r="Q62" s="100">
        <v>144.9</v>
      </c>
      <c r="R62" s="101">
        <v>0</v>
      </c>
    </row>
    <row r="63" spans="1:54" ht="13.5" thickBot="1" x14ac:dyDescent="0.25">
      <c r="A63" s="99" t="s">
        <v>25</v>
      </c>
      <c r="B63" s="100"/>
      <c r="C63" s="100"/>
      <c r="D63" s="100">
        <v>370.8</v>
      </c>
      <c r="E63" s="97">
        <f t="shared" si="1"/>
        <v>147.60000000000002</v>
      </c>
      <c r="F63" s="100">
        <v>74.8</v>
      </c>
      <c r="G63" s="100">
        <v>124.4</v>
      </c>
      <c r="H63" s="100">
        <v>138.30000000000001</v>
      </c>
      <c r="I63" s="100">
        <v>0</v>
      </c>
      <c r="J63" s="100">
        <v>7.4</v>
      </c>
      <c r="K63" s="100">
        <v>0</v>
      </c>
      <c r="L63" s="100">
        <v>117.3</v>
      </c>
      <c r="M63" s="100">
        <v>65.400000000000006</v>
      </c>
      <c r="N63" s="100">
        <v>0</v>
      </c>
      <c r="O63" s="100">
        <v>3.6</v>
      </c>
      <c r="P63" s="100">
        <v>0</v>
      </c>
      <c r="Q63" s="100">
        <v>138.6</v>
      </c>
      <c r="R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367.2</v>
      </c>
      <c r="E64" s="97">
        <f t="shared" si="1"/>
        <v>147.19999999999999</v>
      </c>
      <c r="F64" s="103">
        <v>74.8</v>
      </c>
      <c r="G64" s="103">
        <v>120.8</v>
      </c>
      <c r="H64" s="103">
        <v>138</v>
      </c>
      <c r="I64" s="103">
        <v>0</v>
      </c>
      <c r="J64" s="103">
        <v>6.8</v>
      </c>
      <c r="K64" s="103">
        <v>0</v>
      </c>
      <c r="L64" s="103">
        <v>116.7</v>
      </c>
      <c r="M64" s="103">
        <v>65.599999999999994</v>
      </c>
      <c r="N64" s="103">
        <v>0</v>
      </c>
      <c r="O64" s="103">
        <v>3.9</v>
      </c>
      <c r="P64" s="103">
        <v>0</v>
      </c>
      <c r="Q64" s="103">
        <v>158.55000000000001</v>
      </c>
      <c r="R64" s="104">
        <v>0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10678.800000000001</v>
      </c>
      <c r="E65" s="91">
        <v>0</v>
      </c>
      <c r="F65" s="91">
        <v>2176.6000000000004</v>
      </c>
      <c r="G65" s="91">
        <v>4152.6000000000004</v>
      </c>
      <c r="H65" s="91">
        <v>3307.8000000000006</v>
      </c>
      <c r="I65" s="91">
        <v>0</v>
      </c>
      <c r="J65" s="91">
        <v>275.2</v>
      </c>
      <c r="K65" s="91">
        <v>0</v>
      </c>
      <c r="L65" s="91">
        <v>3461.1000000000004</v>
      </c>
      <c r="M65" s="91">
        <v>2728.4</v>
      </c>
      <c r="N65" s="91">
        <v>0</v>
      </c>
      <c r="O65" s="91">
        <v>81.900000000000006</v>
      </c>
      <c r="P65" s="91">
        <v>0</v>
      </c>
      <c r="Q65" s="91">
        <v>3687.6</v>
      </c>
      <c r="R65" s="91">
        <v>1.05</v>
      </c>
    </row>
    <row r="70" spans="1:18" ht="16.5" x14ac:dyDescent="0.25">
      <c r="A70" s="145" t="s">
        <v>102</v>
      </c>
      <c r="B70" s="146"/>
      <c r="C70" s="146"/>
      <c r="D70" s="146"/>
      <c r="E70" s="146"/>
      <c r="F70" s="112"/>
      <c r="G70" s="113"/>
      <c r="H70" s="113"/>
      <c r="I70" s="113"/>
      <c r="J70" s="114"/>
      <c r="K70" s="114"/>
      <c r="L70" s="114"/>
      <c r="M70" s="114"/>
      <c r="N70" s="114"/>
    </row>
    <row r="71" spans="1:18" ht="18.75" thickBot="1" x14ac:dyDescent="0.3">
      <c r="A71" s="115" t="s">
        <v>58</v>
      </c>
      <c r="B71" s="116"/>
      <c r="C71" s="116"/>
      <c r="D71" s="116"/>
      <c r="E71" s="116"/>
      <c r="F71" s="117"/>
      <c r="G71" s="115" t="s">
        <v>59</v>
      </c>
      <c r="H71" s="116"/>
      <c r="I71" s="116"/>
      <c r="J71" s="116"/>
      <c r="K71" s="116"/>
      <c r="L71" s="81"/>
      <c r="M71" s="81"/>
      <c r="N71" s="81"/>
    </row>
    <row r="72" spans="1:18" ht="115.5" thickBot="1" x14ac:dyDescent="0.25">
      <c r="A72" s="118" t="s">
        <v>60</v>
      </c>
      <c r="B72" s="119"/>
      <c r="C72" s="120" t="s">
        <v>61</v>
      </c>
      <c r="D72" s="120" t="s">
        <v>62</v>
      </c>
      <c r="E72" s="120" t="s">
        <v>63</v>
      </c>
      <c r="F72" s="121"/>
      <c r="G72" s="118" t="s">
        <v>60</v>
      </c>
      <c r="H72" s="119"/>
      <c r="I72" s="120" t="s">
        <v>61</v>
      </c>
      <c r="J72" s="120" t="s">
        <v>62</v>
      </c>
      <c r="K72" s="120" t="s">
        <v>63</v>
      </c>
      <c r="L72" s="81"/>
      <c r="M72" s="81"/>
      <c r="N72" s="81"/>
    </row>
    <row r="73" spans="1:18" ht="38.25" x14ac:dyDescent="0.2">
      <c r="A73" s="122" t="s">
        <v>64</v>
      </c>
      <c r="B73" s="123" t="s">
        <v>65</v>
      </c>
      <c r="C73" s="124">
        <v>6300</v>
      </c>
      <c r="D73" s="124">
        <v>6300</v>
      </c>
      <c r="E73" s="124">
        <v>6300</v>
      </c>
      <c r="F73" s="121"/>
      <c r="G73" s="122" t="s">
        <v>64</v>
      </c>
      <c r="H73" s="123" t="s">
        <v>65</v>
      </c>
      <c r="I73" s="124">
        <v>6300</v>
      </c>
      <c r="J73" s="124">
        <v>6300</v>
      </c>
      <c r="K73" s="124">
        <v>6300</v>
      </c>
      <c r="L73" s="81"/>
      <c r="M73" s="81"/>
      <c r="N73" s="81"/>
    </row>
    <row r="74" spans="1:18" ht="38.25" x14ac:dyDescent="0.2">
      <c r="A74" s="125" t="s">
        <v>66</v>
      </c>
      <c r="B74" s="126" t="s">
        <v>67</v>
      </c>
      <c r="C74" s="127">
        <v>24.1</v>
      </c>
      <c r="D74" s="127">
        <v>24.1</v>
      </c>
      <c r="E74" s="127">
        <v>24.1</v>
      </c>
      <c r="F74" s="121"/>
      <c r="G74" s="125" t="s">
        <v>66</v>
      </c>
      <c r="H74" s="126" t="s">
        <v>67</v>
      </c>
      <c r="I74" s="127">
        <v>12.5</v>
      </c>
      <c r="J74" s="127">
        <v>12.5</v>
      </c>
      <c r="K74" s="127">
        <v>12.5</v>
      </c>
      <c r="L74" s="81"/>
      <c r="M74" s="81"/>
      <c r="N74" s="81"/>
    </row>
    <row r="75" spans="1:18" ht="38.25" x14ac:dyDescent="0.2">
      <c r="A75" s="128" t="s">
        <v>68</v>
      </c>
      <c r="B75" s="126" t="s">
        <v>69</v>
      </c>
      <c r="C75" s="127">
        <v>57.5</v>
      </c>
      <c r="D75" s="127">
        <v>57.5</v>
      </c>
      <c r="E75" s="127">
        <v>57.5</v>
      </c>
      <c r="F75" s="117"/>
      <c r="G75" s="128" t="s">
        <v>68</v>
      </c>
      <c r="H75" s="126" t="s">
        <v>69</v>
      </c>
      <c r="I75" s="127">
        <v>49</v>
      </c>
      <c r="J75" s="127">
        <v>49</v>
      </c>
      <c r="K75" s="127">
        <v>49</v>
      </c>
      <c r="L75" s="81"/>
      <c r="M75" s="81"/>
      <c r="N75" s="81"/>
    </row>
    <row r="76" spans="1:18" x14ac:dyDescent="0.2">
      <c r="A76" s="129"/>
      <c r="B76" s="126" t="s">
        <v>70</v>
      </c>
      <c r="C76" s="127">
        <v>64.400000000000006</v>
      </c>
      <c r="D76" s="127">
        <v>64.400000000000006</v>
      </c>
      <c r="E76" s="127">
        <v>64.400000000000006</v>
      </c>
      <c r="F76" s="117"/>
      <c r="G76" s="129"/>
      <c r="H76" s="126" t="s">
        <v>70</v>
      </c>
      <c r="I76" s="127">
        <v>51.8</v>
      </c>
      <c r="J76" s="127">
        <v>51.8</v>
      </c>
      <c r="K76" s="127">
        <v>51.8</v>
      </c>
      <c r="L76" s="81"/>
      <c r="M76" s="81"/>
      <c r="N76" s="81"/>
    </row>
    <row r="77" spans="1:18" x14ac:dyDescent="0.2">
      <c r="A77" s="130"/>
      <c r="B77" s="126" t="s">
        <v>71</v>
      </c>
      <c r="C77" s="127">
        <v>45.8</v>
      </c>
      <c r="D77" s="127">
        <v>45.8</v>
      </c>
      <c r="E77" s="127">
        <v>45.8</v>
      </c>
      <c r="F77" s="117"/>
      <c r="G77" s="130"/>
      <c r="H77" s="126" t="s">
        <v>71</v>
      </c>
      <c r="I77" s="127">
        <v>39.4</v>
      </c>
      <c r="J77" s="127">
        <v>39.4</v>
      </c>
      <c r="K77" s="127">
        <v>39.4</v>
      </c>
      <c r="L77" s="81"/>
      <c r="M77" s="81"/>
      <c r="N77" s="81"/>
    </row>
    <row r="78" spans="1:18" ht="38.25" x14ac:dyDescent="0.2">
      <c r="A78" s="125" t="s">
        <v>72</v>
      </c>
      <c r="B78" s="126" t="s">
        <v>73</v>
      </c>
      <c r="C78" s="127">
        <v>2.6</v>
      </c>
      <c r="D78" s="127">
        <v>2.6</v>
      </c>
      <c r="E78" s="127">
        <v>2.6</v>
      </c>
      <c r="F78" s="117"/>
      <c r="G78" s="125" t="s">
        <v>72</v>
      </c>
      <c r="H78" s="126" t="s">
        <v>73</v>
      </c>
      <c r="I78" s="127">
        <v>0.9</v>
      </c>
      <c r="J78" s="127">
        <v>0.9</v>
      </c>
      <c r="K78" s="127">
        <v>0.9</v>
      </c>
      <c r="L78" s="81"/>
      <c r="M78" s="81"/>
      <c r="N78" s="81"/>
    </row>
    <row r="79" spans="1:18" ht="51" x14ac:dyDescent="0.2">
      <c r="A79" s="128" t="s">
        <v>74</v>
      </c>
      <c r="B79" s="126" t="s">
        <v>75</v>
      </c>
      <c r="C79" s="127">
        <v>16.600000000000001</v>
      </c>
      <c r="D79" s="127">
        <v>16.600000000000001</v>
      </c>
      <c r="E79" s="127">
        <v>16.600000000000001</v>
      </c>
      <c r="F79" s="117"/>
      <c r="G79" s="128" t="s">
        <v>74</v>
      </c>
      <c r="H79" s="126" t="s">
        <v>75</v>
      </c>
      <c r="I79" s="127">
        <v>17.899999999999999</v>
      </c>
      <c r="J79" s="127">
        <v>17.899999999999999</v>
      </c>
      <c r="K79" s="127">
        <v>17.899999999999999</v>
      </c>
      <c r="L79" s="81"/>
      <c r="M79" s="81"/>
      <c r="N79" s="81"/>
    </row>
    <row r="80" spans="1:18" x14ac:dyDescent="0.2">
      <c r="A80" s="129"/>
      <c r="B80" s="126" t="s">
        <v>76</v>
      </c>
      <c r="C80" s="127">
        <v>10.5</v>
      </c>
      <c r="D80" s="127">
        <v>10.5</v>
      </c>
      <c r="E80" s="127">
        <v>10.5</v>
      </c>
      <c r="F80" s="117"/>
      <c r="G80" s="129"/>
      <c r="H80" s="126" t="s">
        <v>76</v>
      </c>
      <c r="I80" s="127">
        <v>11.1</v>
      </c>
      <c r="J80" s="127">
        <v>11.1</v>
      </c>
      <c r="K80" s="127">
        <v>11.1</v>
      </c>
      <c r="L80" s="81"/>
      <c r="M80" s="81"/>
      <c r="N80" s="81"/>
    </row>
    <row r="81" spans="1:14" x14ac:dyDescent="0.2">
      <c r="A81" s="130"/>
      <c r="B81" s="126" t="s">
        <v>77</v>
      </c>
      <c r="C81" s="127">
        <v>5.86</v>
      </c>
      <c r="D81" s="127">
        <v>5.86</v>
      </c>
      <c r="E81" s="127">
        <v>5.86</v>
      </c>
      <c r="F81" s="117"/>
      <c r="G81" s="130"/>
      <c r="H81" s="126" t="s">
        <v>77</v>
      </c>
      <c r="I81" s="127">
        <v>6.2</v>
      </c>
      <c r="J81" s="127">
        <v>6.2</v>
      </c>
      <c r="K81" s="127">
        <v>6.2</v>
      </c>
      <c r="L81" s="81"/>
      <c r="M81" s="81" t="s">
        <v>78</v>
      </c>
      <c r="N81" s="81" t="s">
        <v>79</v>
      </c>
    </row>
    <row r="82" spans="1:14" ht="38.25" x14ac:dyDescent="0.2">
      <c r="A82" s="128" t="s">
        <v>80</v>
      </c>
      <c r="B82" s="126" t="s">
        <v>81</v>
      </c>
      <c r="C82" s="131">
        <f>D10</f>
        <v>1016.4</v>
      </c>
      <c r="D82" s="131">
        <f>D15</f>
        <v>1633.2</v>
      </c>
      <c r="E82" s="131">
        <f>D24</f>
        <v>1665.6000000000001</v>
      </c>
      <c r="F82" s="117"/>
      <c r="G82" s="128" t="s">
        <v>80</v>
      </c>
      <c r="H82" s="126" t="s">
        <v>81</v>
      </c>
      <c r="I82" s="131">
        <f>E10</f>
        <v>855.6</v>
      </c>
      <c r="J82" s="131">
        <f>E15</f>
        <v>994.80000000000007</v>
      </c>
      <c r="K82" s="131">
        <f>E24</f>
        <v>1024.8</v>
      </c>
      <c r="L82" s="81">
        <v>4</v>
      </c>
      <c r="M82" s="132">
        <f>(C82+C85+I82+I85)/1000</f>
        <v>2.6479499999999998</v>
      </c>
      <c r="N82" s="132">
        <f>(C83+C86+I83+I86)/1000</f>
        <v>0.61885000000000001</v>
      </c>
    </row>
    <row r="83" spans="1:14" x14ac:dyDescent="0.2">
      <c r="A83" s="129"/>
      <c r="B83" s="126" t="s">
        <v>82</v>
      </c>
      <c r="C83" s="131">
        <f>D44</f>
        <v>343.2</v>
      </c>
      <c r="D83" s="131">
        <f>D49</f>
        <v>489.6</v>
      </c>
      <c r="E83" s="131">
        <f>D58</f>
        <v>483.6</v>
      </c>
      <c r="F83" s="117"/>
      <c r="G83" s="129"/>
      <c r="H83" s="126" t="s">
        <v>82</v>
      </c>
      <c r="I83" s="131">
        <f>E44</f>
        <v>148.60000000000002</v>
      </c>
      <c r="J83" s="131">
        <f>E49</f>
        <v>256.60000000000002</v>
      </c>
      <c r="K83" s="131">
        <f>E58</f>
        <v>217.60000000000002</v>
      </c>
      <c r="L83" s="81">
        <v>9</v>
      </c>
      <c r="M83" s="132">
        <f>(D82+D85+J82+J85)/1000</f>
        <v>3.6360000000000001</v>
      </c>
      <c r="N83" s="132">
        <f>(D83+D86+J83+J86)/1000</f>
        <v>0.90160000000000007</v>
      </c>
    </row>
    <row r="84" spans="1:14" x14ac:dyDescent="0.2">
      <c r="A84" s="129"/>
      <c r="B84" s="126" t="s">
        <v>83</v>
      </c>
      <c r="C84" s="133">
        <f>SQRT(C82^2+C83^2)</f>
        <v>1072.7791944291239</v>
      </c>
      <c r="D84" s="133">
        <f>SQRT(D82^2+D83^2)</f>
        <v>1705.0074486640815</v>
      </c>
      <c r="E84" s="133">
        <f>SQRT(E82^2+E83^2)</f>
        <v>1734.3852859154451</v>
      </c>
      <c r="F84" s="117"/>
      <c r="G84" s="129"/>
      <c r="H84" s="126" t="s">
        <v>83</v>
      </c>
      <c r="I84" s="133">
        <f>SQRT(I82^2+I83^2)</f>
        <v>868.40849834625635</v>
      </c>
      <c r="J84" s="133">
        <f>SQRT(J82^2+J83^2)</f>
        <v>1027.3609881633622</v>
      </c>
      <c r="K84" s="133">
        <f>SQRT(K82^2+K83^2)</f>
        <v>1047.6472688839501</v>
      </c>
      <c r="L84" s="81">
        <v>18</v>
      </c>
      <c r="M84" s="132">
        <f>(E82+E85+K82+K85)/1000</f>
        <v>3.7004999999999999</v>
      </c>
      <c r="N84" s="132">
        <f>(E83+E86+K83+K86)/1000</f>
        <v>0.87655000000000005</v>
      </c>
    </row>
    <row r="85" spans="1:14" x14ac:dyDescent="0.2">
      <c r="A85" s="129"/>
      <c r="B85" s="126" t="s">
        <v>84</v>
      </c>
      <c r="C85" s="131">
        <f>Q10</f>
        <v>775.95</v>
      </c>
      <c r="D85" s="131">
        <f>Q15</f>
        <v>1008</v>
      </c>
      <c r="E85" s="131">
        <f>Q24</f>
        <v>1010.1</v>
      </c>
      <c r="F85" s="117"/>
      <c r="G85" s="129"/>
      <c r="H85" s="126" t="s">
        <v>84</v>
      </c>
      <c r="I85" s="134">
        <v>0</v>
      </c>
      <c r="J85" s="134">
        <v>0</v>
      </c>
      <c r="K85" s="134">
        <v>0</v>
      </c>
      <c r="L85" s="81"/>
      <c r="M85" s="81"/>
      <c r="N85" s="81"/>
    </row>
    <row r="86" spans="1:14" x14ac:dyDescent="0.2">
      <c r="A86" s="129"/>
      <c r="B86" s="126" t="s">
        <v>85</v>
      </c>
      <c r="C86" s="131">
        <f>Q44</f>
        <v>127.05</v>
      </c>
      <c r="D86" s="131">
        <f>Q49</f>
        <v>155.4</v>
      </c>
      <c r="E86" s="131">
        <f>Q58</f>
        <v>175.35</v>
      </c>
      <c r="F86" s="117"/>
      <c r="G86" s="129"/>
      <c r="H86" s="126" t="s">
        <v>85</v>
      </c>
      <c r="I86" s="134">
        <v>0</v>
      </c>
      <c r="J86" s="134">
        <v>0</v>
      </c>
      <c r="K86" s="134">
        <v>0</v>
      </c>
      <c r="L86" s="81"/>
      <c r="M86" s="81"/>
      <c r="N86" s="81"/>
    </row>
    <row r="87" spans="1:14" x14ac:dyDescent="0.2">
      <c r="A87" s="129"/>
      <c r="B87" s="126" t="s">
        <v>86</v>
      </c>
      <c r="C87" s="133">
        <f>SQRT(C85^2+C86^2)</f>
        <v>786.28245878946075</v>
      </c>
      <c r="D87" s="133">
        <f>SQRT(D85^2+D86^2)</f>
        <v>1019.9084076523735</v>
      </c>
      <c r="E87" s="133">
        <f>SQRT(E85^2+E86^2)</f>
        <v>1025.2071168793163</v>
      </c>
      <c r="F87" s="117"/>
      <c r="G87" s="129"/>
      <c r="H87" s="126" t="s">
        <v>86</v>
      </c>
      <c r="I87" s="133">
        <f>SQRT(I85^2+I86^2)</f>
        <v>0</v>
      </c>
      <c r="J87" s="133">
        <f>SQRT(J85^2+J86^2)</f>
        <v>0</v>
      </c>
      <c r="K87" s="133">
        <f>SQRT(K85^2+K86^2)</f>
        <v>0</v>
      </c>
      <c r="L87" s="81"/>
      <c r="M87" s="81"/>
      <c r="N87" s="81"/>
    </row>
    <row r="88" spans="1:14" x14ac:dyDescent="0.2">
      <c r="A88" s="130"/>
      <c r="B88" s="126" t="s">
        <v>87</v>
      </c>
      <c r="C88" s="133">
        <f>SQRT((C82+C85)^2+(C83+C86)^2)</f>
        <v>1853.0120304520419</v>
      </c>
      <c r="D88" s="133">
        <f>SQRT((D82+D85)^2+(D83+D86)^2)</f>
        <v>2718.8163674658131</v>
      </c>
      <c r="E88" s="133">
        <f>SQRT((E82+E85)^2+(E83+E86)^2)</f>
        <v>2755.646129767028</v>
      </c>
      <c r="F88" s="117"/>
      <c r="G88" s="130"/>
      <c r="H88" s="126" t="s">
        <v>87</v>
      </c>
      <c r="I88" s="133">
        <f>SQRT((I82+I85)^2+(I83+I86)^2)</f>
        <v>868.40849834625635</v>
      </c>
      <c r="J88" s="133">
        <f>SQRT((J82+J85)^2+(J83+J86)^2)</f>
        <v>1027.3609881633622</v>
      </c>
      <c r="K88" s="133">
        <f>SQRT((K82+K85)^2+(K83+K86)^2)</f>
        <v>1047.6472688839501</v>
      </c>
      <c r="L88" s="81"/>
      <c r="M88" s="81"/>
      <c r="N88" s="81"/>
    </row>
    <row r="89" spans="1:14" ht="38.25" x14ac:dyDescent="0.2">
      <c r="A89" s="125" t="s">
        <v>88</v>
      </c>
      <c r="B89" s="126" t="s">
        <v>89</v>
      </c>
      <c r="C89" s="133">
        <f>C84/C73</f>
        <v>0.17028241181414666</v>
      </c>
      <c r="D89" s="133">
        <f>D84/D73</f>
        <v>0.27063610296255264</v>
      </c>
      <c r="E89" s="133">
        <f>E84/E73</f>
        <v>0.27529925173261033</v>
      </c>
      <c r="F89" s="117"/>
      <c r="G89" s="125" t="s">
        <v>88</v>
      </c>
      <c r="H89" s="126" t="s">
        <v>89</v>
      </c>
      <c r="I89" s="133">
        <f>I84/I73</f>
        <v>0.13784261878512005</v>
      </c>
      <c r="J89" s="133">
        <f>J84/J73</f>
        <v>0.16307317272434321</v>
      </c>
      <c r="K89" s="133">
        <f>K84/K73</f>
        <v>0.16629321728316668</v>
      </c>
      <c r="L89" s="81"/>
      <c r="M89" s="81"/>
      <c r="N89" s="81"/>
    </row>
    <row r="90" spans="1:14" x14ac:dyDescent="0.2">
      <c r="A90" s="125"/>
      <c r="B90" s="126" t="s">
        <v>90</v>
      </c>
      <c r="C90" s="133">
        <f>C87/C73</f>
        <v>0.12480673949039059</v>
      </c>
      <c r="D90" s="133">
        <f>D87/D73</f>
        <v>0.16189022343688469</v>
      </c>
      <c r="E90" s="133">
        <f>E87/E73</f>
        <v>0.16273128839354228</v>
      </c>
      <c r="F90" s="117"/>
      <c r="G90" s="125"/>
      <c r="H90" s="126" t="s">
        <v>90</v>
      </c>
      <c r="I90" s="133">
        <f>I87/I73</f>
        <v>0</v>
      </c>
      <c r="J90" s="133">
        <f>J87/J73</f>
        <v>0</v>
      </c>
      <c r="K90" s="133">
        <f>K87/K73</f>
        <v>0</v>
      </c>
      <c r="L90" s="81"/>
      <c r="M90" s="81"/>
      <c r="N90" s="81"/>
    </row>
    <row r="91" spans="1:14" ht="13.5" thickBot="1" x14ac:dyDescent="0.25">
      <c r="A91" s="135"/>
      <c r="B91" s="136" t="s">
        <v>91</v>
      </c>
      <c r="C91" s="137">
        <f>C88/C73</f>
        <v>0.29412889372254636</v>
      </c>
      <c r="D91" s="137">
        <f>D88/D73</f>
        <v>0.43155815356600208</v>
      </c>
      <c r="E91" s="137">
        <f>E88/E73</f>
        <v>0.43740414758206791</v>
      </c>
      <c r="F91" s="117"/>
      <c r="G91" s="135"/>
      <c r="H91" s="136" t="s">
        <v>91</v>
      </c>
      <c r="I91" s="137">
        <f>I88/I73</f>
        <v>0.13784261878512005</v>
      </c>
      <c r="J91" s="137">
        <f>J88/J73</f>
        <v>0.16307317272434321</v>
      </c>
      <c r="K91" s="137">
        <f>K88/K73</f>
        <v>0.16629321728316668</v>
      </c>
      <c r="L91" s="81"/>
      <c r="M91" s="81"/>
      <c r="N91" s="81"/>
    </row>
    <row r="92" spans="1:14" ht="38.25" x14ac:dyDescent="0.2">
      <c r="A92" s="130" t="s">
        <v>92</v>
      </c>
      <c r="B92" s="138" t="s">
        <v>93</v>
      </c>
      <c r="C92" s="139">
        <f>C74+C97*C91^2+C98*C90^2+C99*C89^2</f>
        <v>28.366194994104308</v>
      </c>
      <c r="D92" s="139">
        <f>D74+D97*D91^2+D98*D90^2+D99*D89^2</f>
        <v>33.301711209070298</v>
      </c>
      <c r="E92" s="139">
        <f>E74+E97*E91^2+E98*E90^2+E99*E89^2</f>
        <v>33.551712905895691</v>
      </c>
      <c r="F92" s="117"/>
      <c r="G92" s="130" t="s">
        <v>92</v>
      </c>
      <c r="H92" s="138" t="s">
        <v>93</v>
      </c>
      <c r="I92" s="139">
        <f>I74+I97*I91^2+I98*I90^2+I99*I89^2</f>
        <v>13.431028790123456</v>
      </c>
      <c r="J92" s="139">
        <f>J74+J97*J91^2+J98*J90^2+J99*J89^2</f>
        <v>13.80305012345679</v>
      </c>
      <c r="K92" s="139">
        <f>K74+K97*K91^2+K98*K90^2+K99*K89^2</f>
        <v>13.855018271604937</v>
      </c>
      <c r="L92" s="81"/>
      <c r="M92" s="81"/>
      <c r="N92" s="81"/>
    </row>
    <row r="93" spans="1:14" ht="51.75" thickBot="1" x14ac:dyDescent="0.25">
      <c r="A93" s="135" t="s">
        <v>94</v>
      </c>
      <c r="B93" s="136" t="s">
        <v>95</v>
      </c>
      <c r="C93" s="140">
        <f>(C94*C91^2+C95*C90^2+C96*C89^2+C78)/100*C73</f>
        <v>232.48781961285712</v>
      </c>
      <c r="D93" s="140">
        <f>(D94*D91^2+D95*D90^2+D96*D89^2+D78)/100*D73</f>
        <v>315.80313797714291</v>
      </c>
      <c r="E93" s="140">
        <f>(E94*E91^2+E95*E90^2+E96*E89^2+E78)/100*E73</f>
        <v>320.15896049214291</v>
      </c>
      <c r="F93" s="141"/>
      <c r="G93" s="135" t="s">
        <v>94</v>
      </c>
      <c r="H93" s="136" t="s">
        <v>95</v>
      </c>
      <c r="I93" s="140">
        <f>(I94*I91^2+I95*I90^2+I96*I89^2+I78)/100*I73</f>
        <v>78.126962584126986</v>
      </c>
      <c r="J93" s="140">
        <f>(J94*J91^2+J95*J90^2+J96*J89^2+J78)/100*J73</f>
        <v>86.688767841269851</v>
      </c>
      <c r="K93" s="140">
        <f>(K94*K91^2+K95*K90^2+K96*K89^2+K78)/100*K73</f>
        <v>87.884777650793652</v>
      </c>
      <c r="L93" s="81"/>
      <c r="M93" s="81"/>
      <c r="N93" s="81"/>
    </row>
    <row r="94" spans="1:14" ht="51" x14ac:dyDescent="0.2">
      <c r="A94" s="142" t="s">
        <v>74</v>
      </c>
      <c r="B94" s="123" t="s">
        <v>96</v>
      </c>
      <c r="C94" s="124">
        <f>(C79+C80-C81)/2</f>
        <v>10.620000000000001</v>
      </c>
      <c r="D94" s="124">
        <f>(D79+D80-D81)/2</f>
        <v>10.620000000000001</v>
      </c>
      <c r="E94" s="124">
        <f>(E79+E80-E81)/2</f>
        <v>10.620000000000001</v>
      </c>
      <c r="F94" s="141"/>
      <c r="G94" s="142" t="s">
        <v>74</v>
      </c>
      <c r="H94" s="123" t="s">
        <v>96</v>
      </c>
      <c r="I94" s="124">
        <f>(I79+I80-I81)/2</f>
        <v>11.4</v>
      </c>
      <c r="J94" s="124">
        <f>(J79+J80-J81)/2</f>
        <v>11.4</v>
      </c>
      <c r="K94" s="124">
        <f>(K79+K80-K81)/2</f>
        <v>11.4</v>
      </c>
      <c r="L94" s="81"/>
      <c r="M94" s="81"/>
      <c r="N94" s="81"/>
    </row>
    <row r="95" spans="1:14" x14ac:dyDescent="0.2">
      <c r="A95" s="129"/>
      <c r="B95" s="126" t="s">
        <v>97</v>
      </c>
      <c r="C95" s="127">
        <f>(C80+C81-C79)/2</f>
        <v>-0.12000000000000099</v>
      </c>
      <c r="D95" s="127">
        <f>(D80+D81-D79)/2</f>
        <v>-0.12000000000000099</v>
      </c>
      <c r="E95" s="127">
        <f>(E80+E81-E79)/2</f>
        <v>-0.12000000000000099</v>
      </c>
      <c r="F95" s="141"/>
      <c r="G95" s="129"/>
      <c r="H95" s="126" t="s">
        <v>97</v>
      </c>
      <c r="I95" s="127">
        <f>(I80+I81-I79)/2</f>
        <v>-0.29999999999999893</v>
      </c>
      <c r="J95" s="127">
        <f>(J80+J81-J79)/2</f>
        <v>-0.29999999999999893</v>
      </c>
      <c r="K95" s="127">
        <f>(K80+K81-K79)/2</f>
        <v>-0.29999999999999893</v>
      </c>
      <c r="L95" s="81"/>
      <c r="M95" s="81"/>
      <c r="N95" s="81"/>
    </row>
    <row r="96" spans="1:14" ht="13.5" thickBot="1" x14ac:dyDescent="0.25">
      <c r="A96" s="143"/>
      <c r="B96" s="136" t="s">
        <v>98</v>
      </c>
      <c r="C96" s="144">
        <f>(C79+C81-C80)/2</f>
        <v>5.98</v>
      </c>
      <c r="D96" s="144">
        <f>(D79+D81-D80)/2</f>
        <v>5.98</v>
      </c>
      <c r="E96" s="144">
        <f>(E79+E81-E80)/2</f>
        <v>5.98</v>
      </c>
      <c r="F96" s="141"/>
      <c r="G96" s="143"/>
      <c r="H96" s="136" t="s">
        <v>98</v>
      </c>
      <c r="I96" s="144">
        <f>(I79+I81-I80)/2</f>
        <v>6.4999999999999991</v>
      </c>
      <c r="J96" s="144">
        <f>(J79+J81-J80)/2</f>
        <v>6.4999999999999991</v>
      </c>
      <c r="K96" s="144">
        <f>(K79+K81-K80)/2</f>
        <v>6.4999999999999991</v>
      </c>
      <c r="L96" s="81"/>
      <c r="M96" s="81"/>
      <c r="N96" s="81"/>
    </row>
    <row r="97" spans="1:14" ht="38.25" x14ac:dyDescent="0.2">
      <c r="A97" s="142" t="s">
        <v>68</v>
      </c>
      <c r="B97" s="123" t="s">
        <v>99</v>
      </c>
      <c r="C97" s="124">
        <f>(C75+C76-C77)/2</f>
        <v>38.050000000000004</v>
      </c>
      <c r="D97" s="124">
        <f>(D75+D76-D77)/2</f>
        <v>38.050000000000004</v>
      </c>
      <c r="E97" s="124">
        <f>(E75+E76-E77)/2</f>
        <v>38.050000000000004</v>
      </c>
      <c r="F97" s="141"/>
      <c r="G97" s="142" t="s">
        <v>68</v>
      </c>
      <c r="H97" s="123" t="s">
        <v>99</v>
      </c>
      <c r="I97" s="124">
        <f>(I75+I76-I77)/2</f>
        <v>30.7</v>
      </c>
      <c r="J97" s="124">
        <f>(J75+J76-J77)/2</f>
        <v>30.7</v>
      </c>
      <c r="K97" s="124">
        <f>(K75+K76-K77)/2</f>
        <v>30.7</v>
      </c>
      <c r="L97" s="81"/>
      <c r="M97" s="81"/>
      <c r="N97" s="81"/>
    </row>
    <row r="98" spans="1:14" x14ac:dyDescent="0.2">
      <c r="A98" s="129"/>
      <c r="B98" s="126" t="s">
        <v>100</v>
      </c>
      <c r="C98" s="127">
        <f>(C76+C77-C75)/2</f>
        <v>26.35</v>
      </c>
      <c r="D98" s="127">
        <f>(D76+D77-D75)/2</f>
        <v>26.35</v>
      </c>
      <c r="E98" s="127">
        <f>(E76+E77-E75)/2</f>
        <v>26.35</v>
      </c>
      <c r="F98" s="141"/>
      <c r="G98" s="129"/>
      <c r="H98" s="126" t="s">
        <v>100</v>
      </c>
      <c r="I98" s="127">
        <f>(I76+I77-I75)/2</f>
        <v>21.099999999999994</v>
      </c>
      <c r="J98" s="127">
        <f>(J76+J77-J75)/2</f>
        <v>21.099999999999994</v>
      </c>
      <c r="K98" s="127">
        <f>(K76+K77-K75)/2</f>
        <v>21.099999999999994</v>
      </c>
      <c r="L98" s="81"/>
      <c r="M98" s="81"/>
      <c r="N98" s="81"/>
    </row>
    <row r="99" spans="1:14" ht="13.5" thickBot="1" x14ac:dyDescent="0.25">
      <c r="A99" s="143"/>
      <c r="B99" s="136" t="s">
        <v>101</v>
      </c>
      <c r="C99" s="144">
        <f>(C75+C77-C76)/2</f>
        <v>19.449999999999996</v>
      </c>
      <c r="D99" s="144">
        <f>(D75+D77-D76)/2</f>
        <v>19.449999999999996</v>
      </c>
      <c r="E99" s="144">
        <f>(E75+E77-E76)/2</f>
        <v>19.449999999999996</v>
      </c>
      <c r="F99" s="141"/>
      <c r="G99" s="143"/>
      <c r="H99" s="136" t="s">
        <v>101</v>
      </c>
      <c r="I99" s="144">
        <f>(I75+I77-I76)/2</f>
        <v>18.300000000000004</v>
      </c>
      <c r="J99" s="144">
        <f>(J75+J77-J76)/2</f>
        <v>18.300000000000004</v>
      </c>
      <c r="K99" s="144">
        <f>(K75+K77-K76)/2</f>
        <v>18.300000000000004</v>
      </c>
      <c r="L99" s="81"/>
      <c r="M99" s="81"/>
      <c r="N99" s="81"/>
    </row>
  </sheetData>
  <mergeCells count="1">
    <mergeCell ref="A70:E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2022-01-17T13:54:41Z</dcterms:modified>
</cp:coreProperties>
</file>